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Eran\Desktop\"/>
    </mc:Choice>
  </mc:AlternateContent>
  <workbookProtection workbookAlgorithmName="SHA-512" workbookHashValue="/eMom5sM2wh6vVjuyCxU7PzeUGxhcg0oLQMVdqbKeHXrhnCf8PVwrllJ4zMeIBqIy3yK2m/bAXsSNl4DaoMDLg==" workbookSaltValue="g/NWodndPCXEt8ONLm5ucg==" workbookSpinCount="100000" lockStructure="1"/>
  <bookViews>
    <workbookView xWindow="0" yWindow="0" windowWidth="28800" windowHeight="11685"/>
  </bookViews>
  <sheets>
    <sheet name="תמחור" sheetId="2" r:id="rId1"/>
    <sheet name="תמחור (2)" sheetId="4" state="hidden" r:id="rId2"/>
  </sheets>
  <definedNames>
    <definedName name="_xlnm._FilterDatabase" localSheetId="0" hidden="1">תמחור!$A$5:$CF$149</definedName>
    <definedName name="_xlnm._FilterDatabase" localSheetId="1" hidden="1">'תמחור (2)'!$A$5:$CD$154</definedName>
    <definedName name="_Toc116476018" localSheetId="0">תמחור!$D$96</definedName>
    <definedName name="_Toc266709715" localSheetId="0">תמחור!#REF!</definedName>
    <definedName name="_Toc266709715" localSheetId="1">'תמחור (2)'!#REF!</definedName>
    <definedName name="_Toc355018258" localSheetId="0">תמחור!#REF!</definedName>
    <definedName name="_Toc355018258" localSheetId="1">'תמחור (2)'!#REF!</definedName>
    <definedName name="_Toc355018270" localSheetId="0">תמחור!$D$107</definedName>
    <definedName name="_Toc355018270" localSheetId="1">'תמחור (2)'!$C$109</definedName>
    <definedName name="_Toc474850564" localSheetId="0">תמחור!#REF!</definedName>
    <definedName name="_Toc474850564" localSheetId="1">'תמחור (2)'!#REF!</definedName>
    <definedName name="_Toc474850566" localSheetId="0">תמחור!#REF!</definedName>
    <definedName name="_Toc474850566" localSheetId="1">'תמחור (2)'!#REF!</definedName>
    <definedName name="Print_Titles" localSheetId="0">תמחור!$3:$4</definedName>
    <definedName name="Print_Titles" localSheetId="1">'תמחור (2)'!$3:$4</definedName>
    <definedName name="_xlnm.Print_Area" localSheetId="0">תמחור!$A$1:$AO$149</definedName>
    <definedName name="_xlnm.Print_Area" localSheetId="1">'תמחור (2)'!$A$1:$AM$154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148" i="2" l="1"/>
  <c r="AN147" i="2"/>
  <c r="AK145" i="2"/>
  <c r="AN145" i="2" s="1"/>
  <c r="AK117" i="2"/>
  <c r="AK116" i="2"/>
  <c r="AK114" i="2"/>
  <c r="AK112" i="2"/>
  <c r="AK110" i="2"/>
  <c r="AK109" i="2"/>
  <c r="AK108" i="2"/>
  <c r="AK101" i="2"/>
  <c r="AK100" i="2"/>
  <c r="AK105" i="2"/>
  <c r="AK104" i="2"/>
  <c r="AK19" i="2"/>
  <c r="AK17" i="2"/>
  <c r="AK16" i="2"/>
  <c r="AK13" i="2"/>
  <c r="AK12" i="2"/>
  <c r="AK120" i="2" l="1"/>
  <c r="AK118" i="2"/>
  <c r="AK119" i="2"/>
  <c r="AK9" i="2"/>
  <c r="AK6" i="2" l="1"/>
  <c r="AM6" i="2" s="1"/>
  <c r="AM141" i="2"/>
  <c r="AM140" i="2"/>
  <c r="AM139" i="2"/>
  <c r="AM138" i="2"/>
  <c r="AM137" i="2"/>
  <c r="AM136" i="2"/>
  <c r="AM135" i="2"/>
  <c r="AM134" i="2"/>
  <c r="AM133" i="2"/>
  <c r="AM132" i="2"/>
  <c r="AM131" i="2"/>
  <c r="AM130" i="2"/>
  <c r="AM129" i="2"/>
  <c r="AM128" i="2"/>
  <c r="AM127" i="2"/>
  <c r="AM126" i="2"/>
  <c r="AM125" i="2"/>
  <c r="AM124" i="2"/>
  <c r="AM123" i="2"/>
  <c r="AM122" i="2"/>
  <c r="AM121" i="2"/>
  <c r="AM120" i="2"/>
  <c r="AM119" i="2"/>
  <c r="AM118" i="2"/>
  <c r="AM117" i="2"/>
  <c r="AM116" i="2"/>
  <c r="AM115" i="2"/>
  <c r="AM114" i="2"/>
  <c r="AM113" i="2"/>
  <c r="AM112" i="2"/>
  <c r="AM111" i="2"/>
  <c r="AM110" i="2"/>
  <c r="AM109" i="2"/>
  <c r="AM108" i="2"/>
  <c r="AM107" i="2"/>
  <c r="AM106" i="2"/>
  <c r="AM105" i="2"/>
  <c r="AM104" i="2"/>
  <c r="AM103" i="2"/>
  <c r="AM102" i="2"/>
  <c r="AM101" i="2"/>
  <c r="AM100" i="2"/>
  <c r="AM99" i="2"/>
  <c r="AM98" i="2"/>
  <c r="AM97" i="2"/>
  <c r="AM96" i="2"/>
  <c r="AM95" i="2"/>
  <c r="AM94" i="2"/>
  <c r="AM93" i="2"/>
  <c r="AM92" i="2"/>
  <c r="AM91" i="2"/>
  <c r="AM90" i="2"/>
  <c r="AM89" i="2"/>
  <c r="AM88" i="2"/>
  <c r="AM87" i="2"/>
  <c r="AM86" i="2"/>
  <c r="AM85" i="2"/>
  <c r="AM84" i="2"/>
  <c r="AM83" i="2"/>
  <c r="AM82" i="2"/>
  <c r="AM81" i="2"/>
  <c r="AM80" i="2"/>
  <c r="AM79" i="2"/>
  <c r="AM78" i="2"/>
  <c r="AM77" i="2"/>
  <c r="AM76" i="2"/>
  <c r="AM75" i="2"/>
  <c r="AM74" i="2"/>
  <c r="AM73" i="2"/>
  <c r="AM72" i="2"/>
  <c r="AM71" i="2"/>
  <c r="AM70" i="2"/>
  <c r="AM69" i="2"/>
  <c r="AM68" i="2"/>
  <c r="AM67" i="2"/>
  <c r="AM66" i="2"/>
  <c r="AM65" i="2"/>
  <c r="AM64" i="2"/>
  <c r="AM63" i="2"/>
  <c r="AM62" i="2"/>
  <c r="AM61" i="2"/>
  <c r="AM60" i="2"/>
  <c r="AM59" i="2"/>
  <c r="AM58" i="2"/>
  <c r="AM57" i="2"/>
  <c r="AM56" i="2"/>
  <c r="AM55" i="2"/>
  <c r="AM54" i="2"/>
  <c r="AM53" i="2"/>
  <c r="AM52" i="2"/>
  <c r="AM51" i="2"/>
  <c r="AM50" i="2"/>
  <c r="AM49" i="2"/>
  <c r="AM48" i="2"/>
  <c r="AM47" i="2"/>
  <c r="AM46" i="2"/>
  <c r="AM45" i="2"/>
  <c r="AM44" i="2"/>
  <c r="AM43" i="2"/>
  <c r="AM42" i="2"/>
  <c r="AM41" i="2"/>
  <c r="AM40" i="2"/>
  <c r="AM39" i="2"/>
  <c r="AM38" i="2"/>
  <c r="AM37" i="2"/>
  <c r="AM36" i="2"/>
  <c r="AM35" i="2"/>
  <c r="AM34" i="2"/>
  <c r="AM33" i="2"/>
  <c r="AM32" i="2"/>
  <c r="AM31" i="2"/>
  <c r="AM30" i="2"/>
  <c r="AM29" i="2"/>
  <c r="AM28" i="2"/>
  <c r="AM27" i="2"/>
  <c r="AM26" i="2"/>
  <c r="AM25" i="2"/>
  <c r="AM24" i="2"/>
  <c r="AM23" i="2"/>
  <c r="AM22" i="2"/>
  <c r="AM21" i="2"/>
  <c r="AM20" i="2"/>
  <c r="AM19" i="2"/>
  <c r="AM18" i="2"/>
  <c r="AM17" i="2"/>
  <c r="AM16" i="2"/>
  <c r="AM15" i="2"/>
  <c r="AM14" i="2"/>
  <c r="AM13" i="2"/>
  <c r="AM12" i="2"/>
  <c r="AM10" i="2"/>
  <c r="AM9" i="2"/>
  <c r="AM8" i="2"/>
  <c r="AM7" i="2"/>
  <c r="AK11" i="2"/>
  <c r="AM11" i="2" s="1"/>
  <c r="AK10" i="2"/>
  <c r="AN96" i="2" l="1"/>
  <c r="AO96" i="2" s="1"/>
  <c r="BC96" i="2"/>
  <c r="BD96" i="2"/>
  <c r="BE96" i="2"/>
  <c r="BF96" i="2"/>
  <c r="BG96" i="2"/>
  <c r="BH96" i="2"/>
  <c r="BI96" i="2"/>
  <c r="BJ96" i="2"/>
  <c r="BK96" i="2"/>
  <c r="BL96" i="2"/>
  <c r="BM96" i="2"/>
  <c r="BO96" i="2"/>
  <c r="BR96" i="2"/>
  <c r="BS96" i="2"/>
  <c r="BT96" i="2"/>
  <c r="BU96" i="2"/>
  <c r="BV96" i="2"/>
  <c r="BX96" i="2"/>
  <c r="BY96" i="2"/>
  <c r="BZ96" i="2"/>
  <c r="CA96" i="2"/>
  <c r="CC96" i="2"/>
  <c r="CD96" i="2"/>
  <c r="CE96" i="2"/>
  <c r="BB86" i="2"/>
  <c r="BC86" i="2"/>
  <c r="BD86" i="2"/>
  <c r="BE86" i="2"/>
  <c r="BF86" i="2"/>
  <c r="BG86" i="2"/>
  <c r="BH86" i="2"/>
  <c r="BI86" i="2"/>
  <c r="BJ86" i="2"/>
  <c r="BK86" i="2"/>
  <c r="BL86" i="2"/>
  <c r="BM86" i="2"/>
  <c r="BO86" i="2"/>
  <c r="BP86" i="2"/>
  <c r="BR86" i="2"/>
  <c r="BS86" i="2"/>
  <c r="BT86" i="2"/>
  <c r="BU86" i="2"/>
  <c r="BV86" i="2"/>
  <c r="BW86" i="2"/>
  <c r="BX86" i="2"/>
  <c r="BY86" i="2"/>
  <c r="BZ86" i="2"/>
  <c r="CA86" i="2"/>
  <c r="CB86" i="2"/>
  <c r="CC86" i="2"/>
  <c r="CD86" i="2"/>
  <c r="CE86" i="2"/>
  <c r="AN86" i="2"/>
  <c r="AO86" i="2" s="1"/>
  <c r="AN48" i="2" l="1"/>
  <c r="AO48" i="2" s="1"/>
  <c r="BB48" i="2"/>
  <c r="BC48" i="2"/>
  <c r="BD48" i="2"/>
  <c r="BE48" i="2"/>
  <c r="BF48" i="2"/>
  <c r="BG48" i="2"/>
  <c r="BH48" i="2"/>
  <c r="BI48" i="2"/>
  <c r="BJ48" i="2"/>
  <c r="BK48" i="2"/>
  <c r="BL48" i="2"/>
  <c r="BM48" i="2"/>
  <c r="BO48" i="2"/>
  <c r="BP48" i="2"/>
  <c r="BR48" i="2"/>
  <c r="BS48" i="2"/>
  <c r="BT48" i="2"/>
  <c r="BU48" i="2"/>
  <c r="BV48" i="2"/>
  <c r="BW48" i="2"/>
  <c r="BX48" i="2"/>
  <c r="BY48" i="2"/>
  <c r="BZ48" i="2"/>
  <c r="CA48" i="2"/>
  <c r="CB48" i="2"/>
  <c r="CC48" i="2"/>
  <c r="CD48" i="2"/>
  <c r="CE48" i="2"/>
  <c r="J76" i="2" l="1"/>
  <c r="K76" i="2"/>
  <c r="L76" i="2"/>
  <c r="M76" i="2"/>
  <c r="N76" i="2"/>
  <c r="O76" i="2"/>
  <c r="P76" i="2"/>
  <c r="Q76" i="2"/>
  <c r="R76" i="2"/>
  <c r="S76" i="2"/>
  <c r="T76" i="2"/>
  <c r="U76" i="2"/>
  <c r="V76" i="2"/>
  <c r="W76" i="2"/>
  <c r="X76" i="2"/>
  <c r="Y76" i="2"/>
  <c r="Z76" i="2"/>
  <c r="AA76" i="2"/>
  <c r="AB76" i="2"/>
  <c r="AC76" i="2"/>
  <c r="AD76" i="2"/>
  <c r="AE76" i="2"/>
  <c r="AF76" i="2"/>
  <c r="AG76" i="2"/>
  <c r="AH76" i="2"/>
  <c r="AI76" i="2"/>
  <c r="AJ76" i="2"/>
  <c r="I76" i="2"/>
  <c r="AL153" i="4" l="1"/>
  <c r="AL152" i="4"/>
  <c r="AL150" i="4"/>
  <c r="BO147" i="4"/>
  <c r="V147" i="4" s="1"/>
  <c r="CC146" i="4"/>
  <c r="CB146" i="4"/>
  <c r="CA146" i="4"/>
  <c r="BZ146" i="4"/>
  <c r="BY146" i="4"/>
  <c r="BX146" i="4"/>
  <c r="BW146" i="4"/>
  <c r="BV146" i="4"/>
  <c r="BU146" i="4"/>
  <c r="BT146" i="4"/>
  <c r="BS146" i="4"/>
  <c r="BR146" i="4"/>
  <c r="BQ146" i="4"/>
  <c r="BP146" i="4"/>
  <c r="BN146" i="4"/>
  <c r="BM146" i="4"/>
  <c r="BK146" i="4"/>
  <c r="BJ146" i="4"/>
  <c r="BI146" i="4"/>
  <c r="BH146" i="4"/>
  <c r="BG146" i="4"/>
  <c r="BF146" i="4"/>
  <c r="BE146" i="4"/>
  <c r="BD146" i="4"/>
  <c r="BC146" i="4"/>
  <c r="BB146" i="4"/>
  <c r="BA146" i="4"/>
  <c r="AZ146" i="4"/>
  <c r="AL146" i="4"/>
  <c r="AM146" i="4" s="1"/>
  <c r="CC145" i="4"/>
  <c r="CB145" i="4"/>
  <c r="CA145" i="4"/>
  <c r="BZ145" i="4"/>
  <c r="BY145" i="4"/>
  <c r="BX145" i="4"/>
  <c r="BW145" i="4"/>
  <c r="BV145" i="4"/>
  <c r="BU145" i="4"/>
  <c r="BT145" i="4"/>
  <c r="BS145" i="4"/>
  <c r="BR145" i="4"/>
  <c r="BQ145" i="4"/>
  <c r="BP145" i="4"/>
  <c r="BN145" i="4"/>
  <c r="BM145" i="4"/>
  <c r="BK145" i="4"/>
  <c r="BJ145" i="4"/>
  <c r="BI145" i="4"/>
  <c r="BH145" i="4"/>
  <c r="BG145" i="4"/>
  <c r="BF145" i="4"/>
  <c r="BE145" i="4"/>
  <c r="BD145" i="4"/>
  <c r="BC145" i="4"/>
  <c r="BB145" i="4"/>
  <c r="BA145" i="4"/>
  <c r="AZ145" i="4"/>
  <c r="AL145" i="4"/>
  <c r="AM145" i="4" s="1"/>
  <c r="CC144" i="4"/>
  <c r="CB144" i="4"/>
  <c r="CA144" i="4"/>
  <c r="BZ144" i="4"/>
  <c r="BY144" i="4"/>
  <c r="BX144" i="4"/>
  <c r="BW144" i="4"/>
  <c r="BV144" i="4"/>
  <c r="BU144" i="4"/>
  <c r="BT144" i="4"/>
  <c r="BS144" i="4"/>
  <c r="BR144" i="4"/>
  <c r="BQ144" i="4"/>
  <c r="BP144" i="4"/>
  <c r="BN144" i="4"/>
  <c r="BM144" i="4"/>
  <c r="BK144" i="4"/>
  <c r="BJ144" i="4"/>
  <c r="BI144" i="4"/>
  <c r="BH144" i="4"/>
  <c r="BG144" i="4"/>
  <c r="BF144" i="4"/>
  <c r="BE144" i="4"/>
  <c r="BD144" i="4"/>
  <c r="BC144" i="4"/>
  <c r="BB144" i="4"/>
  <c r="BA144" i="4"/>
  <c r="AZ144" i="4"/>
  <c r="AL144" i="4"/>
  <c r="AM144" i="4" s="1"/>
  <c r="CC143" i="4"/>
  <c r="CB143" i="4"/>
  <c r="CA143" i="4"/>
  <c r="BZ143" i="4"/>
  <c r="BY143" i="4"/>
  <c r="BX143" i="4"/>
  <c r="BW143" i="4"/>
  <c r="BV143" i="4"/>
  <c r="BU143" i="4"/>
  <c r="BT143" i="4"/>
  <c r="BS143" i="4"/>
  <c r="BR143" i="4"/>
  <c r="BQ143" i="4"/>
  <c r="BP143" i="4"/>
  <c r="BN143" i="4"/>
  <c r="BM143" i="4"/>
  <c r="BK143" i="4"/>
  <c r="BJ143" i="4"/>
  <c r="BI143" i="4"/>
  <c r="BH143" i="4"/>
  <c r="BG143" i="4"/>
  <c r="BF143" i="4"/>
  <c r="BE143" i="4"/>
  <c r="BD143" i="4"/>
  <c r="BC143" i="4"/>
  <c r="BB143" i="4"/>
  <c r="BA143" i="4"/>
  <c r="AZ143" i="4"/>
  <c r="AL143" i="4"/>
  <c r="AM143" i="4" s="1"/>
  <c r="CC142" i="4"/>
  <c r="CB142" i="4"/>
  <c r="CA142" i="4"/>
  <c r="BZ142" i="4"/>
  <c r="BY142" i="4"/>
  <c r="BX142" i="4"/>
  <c r="BW142" i="4"/>
  <c r="BV142" i="4"/>
  <c r="BU142" i="4"/>
  <c r="BT142" i="4"/>
  <c r="BS142" i="4"/>
  <c r="BR142" i="4"/>
  <c r="BQ142" i="4"/>
  <c r="BP142" i="4"/>
  <c r="BN142" i="4"/>
  <c r="BM142" i="4"/>
  <c r="BK142" i="4"/>
  <c r="BJ142" i="4"/>
  <c r="BI142" i="4"/>
  <c r="BH142" i="4"/>
  <c r="BG142" i="4"/>
  <c r="BF142" i="4"/>
  <c r="BE142" i="4"/>
  <c r="BD142" i="4"/>
  <c r="BC142" i="4"/>
  <c r="BB142" i="4"/>
  <c r="BA142" i="4"/>
  <c r="AZ142" i="4"/>
  <c r="AL142" i="4"/>
  <c r="AM142" i="4" s="1"/>
  <c r="CC141" i="4"/>
  <c r="CB141" i="4"/>
  <c r="CA141" i="4"/>
  <c r="BZ141" i="4"/>
  <c r="BY141" i="4"/>
  <c r="BX141" i="4"/>
  <c r="BW141" i="4"/>
  <c r="BV141" i="4"/>
  <c r="BU141" i="4"/>
  <c r="BT141" i="4"/>
  <c r="BS141" i="4"/>
  <c r="BR141" i="4"/>
  <c r="BQ141" i="4"/>
  <c r="BP141" i="4"/>
  <c r="BN141" i="4"/>
  <c r="BM141" i="4"/>
  <c r="BK141" i="4"/>
  <c r="BJ141" i="4"/>
  <c r="BI141" i="4"/>
  <c r="BH141" i="4"/>
  <c r="BG141" i="4"/>
  <c r="BF141" i="4"/>
  <c r="BE141" i="4"/>
  <c r="BD141" i="4"/>
  <c r="BC141" i="4"/>
  <c r="BB141" i="4"/>
  <c r="BA141" i="4"/>
  <c r="AZ141" i="4"/>
  <c r="AL141" i="4"/>
  <c r="AM141" i="4" s="1"/>
  <c r="CC140" i="4"/>
  <c r="CB140" i="4"/>
  <c r="CA140" i="4"/>
  <c r="BZ140" i="4"/>
  <c r="BY140" i="4"/>
  <c r="BX140" i="4"/>
  <c r="BW140" i="4"/>
  <c r="BV140" i="4"/>
  <c r="BU140" i="4"/>
  <c r="BT140" i="4"/>
  <c r="BS140" i="4"/>
  <c r="BR140" i="4"/>
  <c r="BQ140" i="4"/>
  <c r="BP140" i="4"/>
  <c r="BN140" i="4"/>
  <c r="BM140" i="4"/>
  <c r="BK140" i="4"/>
  <c r="BJ140" i="4"/>
  <c r="BI140" i="4"/>
  <c r="BH140" i="4"/>
  <c r="BG140" i="4"/>
  <c r="BF140" i="4"/>
  <c r="BE140" i="4"/>
  <c r="BD140" i="4"/>
  <c r="BC140" i="4"/>
  <c r="BB140" i="4"/>
  <c r="BA140" i="4"/>
  <c r="AZ140" i="4"/>
  <c r="AL140" i="4"/>
  <c r="AM140" i="4" s="1"/>
  <c r="CC139" i="4"/>
  <c r="CB139" i="4"/>
  <c r="CA139" i="4"/>
  <c r="BZ139" i="4"/>
  <c r="BY139" i="4"/>
  <c r="BX139" i="4"/>
  <c r="BW139" i="4"/>
  <c r="BV139" i="4"/>
  <c r="BU139" i="4"/>
  <c r="BT139" i="4"/>
  <c r="BS139" i="4"/>
  <c r="BR139" i="4"/>
  <c r="BQ139" i="4"/>
  <c r="BP139" i="4"/>
  <c r="BN139" i="4"/>
  <c r="BM139" i="4"/>
  <c r="BK139" i="4"/>
  <c r="BJ139" i="4"/>
  <c r="BI139" i="4"/>
  <c r="BH139" i="4"/>
  <c r="BG139" i="4"/>
  <c r="BF139" i="4"/>
  <c r="BE139" i="4"/>
  <c r="BD139" i="4"/>
  <c r="BC139" i="4"/>
  <c r="BB139" i="4"/>
  <c r="BA139" i="4"/>
  <c r="AZ139" i="4"/>
  <c r="AL139" i="4"/>
  <c r="AM139" i="4" s="1"/>
  <c r="CC138" i="4"/>
  <c r="CB138" i="4"/>
  <c r="CA138" i="4"/>
  <c r="BZ138" i="4"/>
  <c r="BY138" i="4"/>
  <c r="BX138" i="4"/>
  <c r="BW138" i="4"/>
  <c r="BV138" i="4"/>
  <c r="BU138" i="4"/>
  <c r="BT138" i="4"/>
  <c r="BS138" i="4"/>
  <c r="BR138" i="4"/>
  <c r="BQ138" i="4"/>
  <c r="BP138" i="4"/>
  <c r="BN138" i="4"/>
  <c r="BM138" i="4"/>
  <c r="BK138" i="4"/>
  <c r="BJ138" i="4"/>
  <c r="BI138" i="4"/>
  <c r="BH138" i="4"/>
  <c r="BG138" i="4"/>
  <c r="BF138" i="4"/>
  <c r="BE138" i="4"/>
  <c r="BD138" i="4"/>
  <c r="BC138" i="4"/>
  <c r="BB138" i="4"/>
  <c r="BA138" i="4"/>
  <c r="AZ138" i="4"/>
  <c r="AL138" i="4"/>
  <c r="AM138" i="4" s="1"/>
  <c r="CC137" i="4"/>
  <c r="CB137" i="4"/>
  <c r="CA137" i="4"/>
  <c r="BZ137" i="4"/>
  <c r="BY137" i="4"/>
  <c r="BX137" i="4"/>
  <c r="BW137" i="4"/>
  <c r="BV137" i="4"/>
  <c r="BU137" i="4"/>
  <c r="BT137" i="4"/>
  <c r="BS137" i="4"/>
  <c r="BR137" i="4"/>
  <c r="BQ137" i="4"/>
  <c r="BP137" i="4"/>
  <c r="BN137" i="4"/>
  <c r="BM137" i="4"/>
  <c r="BK137" i="4"/>
  <c r="BJ137" i="4"/>
  <c r="BI137" i="4"/>
  <c r="BH137" i="4"/>
  <c r="BG137" i="4"/>
  <c r="BF137" i="4"/>
  <c r="BE137" i="4"/>
  <c r="BD137" i="4"/>
  <c r="BC137" i="4"/>
  <c r="BB137" i="4"/>
  <c r="BA137" i="4"/>
  <c r="AZ137" i="4"/>
  <c r="AM137" i="4"/>
  <c r="AL137" i="4"/>
  <c r="CC136" i="4"/>
  <c r="CB136" i="4"/>
  <c r="CA136" i="4"/>
  <c r="BZ136" i="4"/>
  <c r="BY136" i="4"/>
  <c r="BX136" i="4"/>
  <c r="BW136" i="4"/>
  <c r="BV136" i="4"/>
  <c r="BU136" i="4"/>
  <c r="BT136" i="4"/>
  <c r="BS136" i="4"/>
  <c r="BR136" i="4"/>
  <c r="BQ136" i="4"/>
  <c r="BP136" i="4"/>
  <c r="BN136" i="4"/>
  <c r="BM136" i="4"/>
  <c r="BK136" i="4"/>
  <c r="BJ136" i="4"/>
  <c r="BI136" i="4"/>
  <c r="BH136" i="4"/>
  <c r="BG136" i="4"/>
  <c r="BF136" i="4"/>
  <c r="BE136" i="4"/>
  <c r="BD136" i="4"/>
  <c r="BC136" i="4"/>
  <c r="BB136" i="4"/>
  <c r="BA136" i="4"/>
  <c r="AZ136" i="4"/>
  <c r="AL136" i="4"/>
  <c r="AM136" i="4" s="1"/>
  <c r="CC135" i="4"/>
  <c r="CB135" i="4"/>
  <c r="CA135" i="4"/>
  <c r="BZ135" i="4"/>
  <c r="BY135" i="4"/>
  <c r="BX135" i="4"/>
  <c r="BW135" i="4"/>
  <c r="BV135" i="4"/>
  <c r="BU135" i="4"/>
  <c r="BT135" i="4"/>
  <c r="BS135" i="4"/>
  <c r="BR135" i="4"/>
  <c r="BQ135" i="4"/>
  <c r="BP135" i="4"/>
  <c r="BN135" i="4"/>
  <c r="BM135" i="4"/>
  <c r="BK135" i="4"/>
  <c r="BJ135" i="4"/>
  <c r="BI135" i="4"/>
  <c r="BH135" i="4"/>
  <c r="BG135" i="4"/>
  <c r="BF135" i="4"/>
  <c r="BE135" i="4"/>
  <c r="BD135" i="4"/>
  <c r="BC135" i="4"/>
  <c r="BB135" i="4"/>
  <c r="BA135" i="4"/>
  <c r="AZ135" i="4"/>
  <c r="AL135" i="4"/>
  <c r="AM135" i="4" s="1"/>
  <c r="CC134" i="4"/>
  <c r="CB134" i="4"/>
  <c r="CA134" i="4"/>
  <c r="BZ134" i="4"/>
  <c r="BY134" i="4"/>
  <c r="BX134" i="4"/>
  <c r="BW134" i="4"/>
  <c r="BV134" i="4"/>
  <c r="BU134" i="4"/>
  <c r="BT134" i="4"/>
  <c r="BS134" i="4"/>
  <c r="BR134" i="4"/>
  <c r="BQ134" i="4"/>
  <c r="BP134" i="4"/>
  <c r="BN134" i="4"/>
  <c r="BM134" i="4"/>
  <c r="BK134" i="4"/>
  <c r="BJ134" i="4"/>
  <c r="BI134" i="4"/>
  <c r="BH134" i="4"/>
  <c r="BG134" i="4"/>
  <c r="BF134" i="4"/>
  <c r="BE134" i="4"/>
  <c r="BD134" i="4"/>
  <c r="BC134" i="4"/>
  <c r="BB134" i="4"/>
  <c r="BA134" i="4"/>
  <c r="AZ134" i="4"/>
  <c r="AL134" i="4"/>
  <c r="AM134" i="4" s="1"/>
  <c r="CC133" i="4"/>
  <c r="CB133" i="4"/>
  <c r="CA133" i="4"/>
  <c r="BZ133" i="4"/>
  <c r="BY133" i="4"/>
  <c r="BX133" i="4"/>
  <c r="BW133" i="4"/>
  <c r="BV133" i="4"/>
  <c r="BU133" i="4"/>
  <c r="BT133" i="4"/>
  <c r="BS133" i="4"/>
  <c r="BR133" i="4"/>
  <c r="BQ133" i="4"/>
  <c r="BP133" i="4"/>
  <c r="BN133" i="4"/>
  <c r="BM133" i="4"/>
  <c r="BK133" i="4"/>
  <c r="BJ133" i="4"/>
  <c r="BI133" i="4"/>
  <c r="BH133" i="4"/>
  <c r="BG133" i="4"/>
  <c r="BF133" i="4"/>
  <c r="BE133" i="4"/>
  <c r="BD133" i="4"/>
  <c r="BC133" i="4"/>
  <c r="BB133" i="4"/>
  <c r="BA133" i="4"/>
  <c r="AZ133" i="4"/>
  <c r="AL133" i="4"/>
  <c r="AM133" i="4" s="1"/>
  <c r="CC132" i="4"/>
  <c r="CB132" i="4"/>
  <c r="CA132" i="4"/>
  <c r="BZ132" i="4"/>
  <c r="BY132" i="4"/>
  <c r="BX132" i="4"/>
  <c r="BW132" i="4"/>
  <c r="BV132" i="4"/>
  <c r="BU132" i="4"/>
  <c r="BT132" i="4"/>
  <c r="BS132" i="4"/>
  <c r="BR132" i="4"/>
  <c r="BQ132" i="4"/>
  <c r="BP132" i="4"/>
  <c r="BN132" i="4"/>
  <c r="BM132" i="4"/>
  <c r="BK132" i="4"/>
  <c r="BJ132" i="4"/>
  <c r="BI132" i="4"/>
  <c r="BH132" i="4"/>
  <c r="BG132" i="4"/>
  <c r="BF132" i="4"/>
  <c r="BE132" i="4"/>
  <c r="BD132" i="4"/>
  <c r="BC132" i="4"/>
  <c r="BB132" i="4"/>
  <c r="BA132" i="4"/>
  <c r="AZ132" i="4"/>
  <c r="AL132" i="4"/>
  <c r="AM132" i="4" s="1"/>
  <c r="CC131" i="4"/>
  <c r="CB131" i="4"/>
  <c r="CA131" i="4"/>
  <c r="BZ131" i="4"/>
  <c r="BY131" i="4"/>
  <c r="BX131" i="4"/>
  <c r="BW131" i="4"/>
  <c r="BV131" i="4"/>
  <c r="BU131" i="4"/>
  <c r="BT131" i="4"/>
  <c r="BS131" i="4"/>
  <c r="BR131" i="4"/>
  <c r="BQ131" i="4"/>
  <c r="BP131" i="4"/>
  <c r="BN131" i="4"/>
  <c r="BM131" i="4"/>
  <c r="BK131" i="4"/>
  <c r="BJ131" i="4"/>
  <c r="BI131" i="4"/>
  <c r="BH131" i="4"/>
  <c r="BG131" i="4"/>
  <c r="BF131" i="4"/>
  <c r="BE131" i="4"/>
  <c r="BD131" i="4"/>
  <c r="BC131" i="4"/>
  <c r="BB131" i="4"/>
  <c r="BA131" i="4"/>
  <c r="AZ131" i="4"/>
  <c r="AL131" i="4"/>
  <c r="AM131" i="4" s="1"/>
  <c r="CC130" i="4"/>
  <c r="CB130" i="4"/>
  <c r="CA130" i="4"/>
  <c r="BZ130" i="4"/>
  <c r="BY130" i="4"/>
  <c r="BX130" i="4"/>
  <c r="BW130" i="4"/>
  <c r="BV130" i="4"/>
  <c r="BU130" i="4"/>
  <c r="BT130" i="4"/>
  <c r="BS130" i="4"/>
  <c r="BR130" i="4"/>
  <c r="BQ130" i="4"/>
  <c r="BP130" i="4"/>
  <c r="BN130" i="4"/>
  <c r="BM130" i="4"/>
  <c r="BK130" i="4"/>
  <c r="BJ130" i="4"/>
  <c r="BI130" i="4"/>
  <c r="BH130" i="4"/>
  <c r="BG130" i="4"/>
  <c r="BF130" i="4"/>
  <c r="BE130" i="4"/>
  <c r="BD130" i="4"/>
  <c r="BC130" i="4"/>
  <c r="BB130" i="4"/>
  <c r="BA130" i="4"/>
  <c r="AZ130" i="4"/>
  <c r="AL130" i="4"/>
  <c r="AM130" i="4" s="1"/>
  <c r="CC129" i="4"/>
  <c r="CB129" i="4"/>
  <c r="CA129" i="4"/>
  <c r="BZ129" i="4"/>
  <c r="BY129" i="4"/>
  <c r="BX129" i="4"/>
  <c r="BW129" i="4"/>
  <c r="BV129" i="4"/>
  <c r="BU129" i="4"/>
  <c r="BT129" i="4"/>
  <c r="BS129" i="4"/>
  <c r="BR129" i="4"/>
  <c r="BQ129" i="4"/>
  <c r="BP129" i="4"/>
  <c r="BN129" i="4"/>
  <c r="BM129" i="4"/>
  <c r="BK129" i="4"/>
  <c r="BJ129" i="4"/>
  <c r="BI129" i="4"/>
  <c r="BH129" i="4"/>
  <c r="BG129" i="4"/>
  <c r="BF129" i="4"/>
  <c r="BE129" i="4"/>
  <c r="BD129" i="4"/>
  <c r="BC129" i="4"/>
  <c r="BB129" i="4"/>
  <c r="BA129" i="4"/>
  <c r="AZ129" i="4"/>
  <c r="AL129" i="4"/>
  <c r="AM129" i="4" s="1"/>
  <c r="CC128" i="4"/>
  <c r="CB128" i="4"/>
  <c r="CA128" i="4"/>
  <c r="BZ128" i="4"/>
  <c r="BY128" i="4"/>
  <c r="BX128" i="4"/>
  <c r="BW128" i="4"/>
  <c r="BV128" i="4"/>
  <c r="BU128" i="4"/>
  <c r="BT128" i="4"/>
  <c r="BS128" i="4"/>
  <c r="BR128" i="4"/>
  <c r="BQ128" i="4"/>
  <c r="BP128" i="4"/>
  <c r="BN128" i="4"/>
  <c r="BM128" i="4"/>
  <c r="BK128" i="4"/>
  <c r="BJ128" i="4"/>
  <c r="BI128" i="4"/>
  <c r="BH128" i="4"/>
  <c r="BG128" i="4"/>
  <c r="BF128" i="4"/>
  <c r="BE128" i="4"/>
  <c r="BD128" i="4"/>
  <c r="BC128" i="4"/>
  <c r="BB128" i="4"/>
  <c r="BA128" i="4"/>
  <c r="AZ128" i="4"/>
  <c r="AL128" i="4"/>
  <c r="AM128" i="4" s="1"/>
  <c r="CC127" i="4"/>
  <c r="CB127" i="4"/>
  <c r="CA127" i="4"/>
  <c r="BZ127" i="4"/>
  <c r="BY127" i="4"/>
  <c r="BX127" i="4"/>
  <c r="BW127" i="4"/>
  <c r="BV127" i="4"/>
  <c r="BU127" i="4"/>
  <c r="BT127" i="4"/>
  <c r="BS127" i="4"/>
  <c r="BR127" i="4"/>
  <c r="BQ127" i="4"/>
  <c r="BP127" i="4"/>
  <c r="BN127" i="4"/>
  <c r="BM127" i="4"/>
  <c r="BK127" i="4"/>
  <c r="BJ127" i="4"/>
  <c r="BI127" i="4"/>
  <c r="BH127" i="4"/>
  <c r="BG127" i="4"/>
  <c r="BF127" i="4"/>
  <c r="BE127" i="4"/>
  <c r="BD127" i="4"/>
  <c r="BC127" i="4"/>
  <c r="BB127" i="4"/>
  <c r="BA127" i="4"/>
  <c r="AL127" i="4"/>
  <c r="AM127" i="4" s="1"/>
  <c r="CC126" i="4"/>
  <c r="CB126" i="4"/>
  <c r="CA126" i="4"/>
  <c r="BZ126" i="4"/>
  <c r="BY126" i="4"/>
  <c r="BX126" i="4"/>
  <c r="BW126" i="4"/>
  <c r="BV126" i="4"/>
  <c r="BU126" i="4"/>
  <c r="BT126" i="4"/>
  <c r="BS126" i="4"/>
  <c r="BR126" i="4"/>
  <c r="BQ126" i="4"/>
  <c r="BP126" i="4"/>
  <c r="BN126" i="4"/>
  <c r="BM126" i="4"/>
  <c r="BK126" i="4"/>
  <c r="BJ126" i="4"/>
  <c r="BI126" i="4"/>
  <c r="BH126" i="4"/>
  <c r="BG126" i="4"/>
  <c r="BF126" i="4"/>
  <c r="BE126" i="4"/>
  <c r="BD126" i="4"/>
  <c r="BC126" i="4"/>
  <c r="BB126" i="4"/>
  <c r="BA126" i="4"/>
  <c r="AL126" i="4"/>
  <c r="AM126" i="4" s="1"/>
  <c r="CC125" i="4"/>
  <c r="CB125" i="4"/>
  <c r="CA125" i="4"/>
  <c r="BZ125" i="4"/>
  <c r="BY125" i="4"/>
  <c r="BX125" i="4"/>
  <c r="BW125" i="4"/>
  <c r="BV125" i="4"/>
  <c r="BU125" i="4"/>
  <c r="BT125" i="4"/>
  <c r="BS125" i="4"/>
  <c r="BR125" i="4"/>
  <c r="BQ125" i="4"/>
  <c r="BP125" i="4"/>
  <c r="BN125" i="4"/>
  <c r="BM125" i="4"/>
  <c r="BK125" i="4"/>
  <c r="BJ125" i="4"/>
  <c r="BI125" i="4"/>
  <c r="BH125" i="4"/>
  <c r="BG125" i="4"/>
  <c r="BF125" i="4"/>
  <c r="BE125" i="4"/>
  <c r="BD125" i="4"/>
  <c r="BC125" i="4"/>
  <c r="BB125" i="4"/>
  <c r="BA125" i="4"/>
  <c r="AZ125" i="4"/>
  <c r="AL125" i="4"/>
  <c r="AM125" i="4" s="1"/>
  <c r="CC124" i="4"/>
  <c r="CB124" i="4"/>
  <c r="CA124" i="4"/>
  <c r="BZ124" i="4"/>
  <c r="BY124" i="4"/>
  <c r="BX124" i="4"/>
  <c r="BW124" i="4"/>
  <c r="BV124" i="4"/>
  <c r="BU124" i="4"/>
  <c r="BT124" i="4"/>
  <c r="BS124" i="4"/>
  <c r="BR124" i="4"/>
  <c r="BQ124" i="4"/>
  <c r="BP124" i="4"/>
  <c r="BN124" i="4"/>
  <c r="BM124" i="4"/>
  <c r="BK124" i="4"/>
  <c r="BJ124" i="4"/>
  <c r="BI124" i="4"/>
  <c r="BH124" i="4"/>
  <c r="BG124" i="4"/>
  <c r="BF124" i="4"/>
  <c r="BE124" i="4"/>
  <c r="BD124" i="4"/>
  <c r="BC124" i="4"/>
  <c r="BB124" i="4"/>
  <c r="BA124" i="4"/>
  <c r="AZ124" i="4"/>
  <c r="AL124" i="4"/>
  <c r="AM124" i="4" s="1"/>
  <c r="CC123" i="4"/>
  <c r="CB123" i="4"/>
  <c r="CA123" i="4"/>
  <c r="BZ123" i="4"/>
  <c r="BY123" i="4"/>
  <c r="BX123" i="4"/>
  <c r="BW123" i="4"/>
  <c r="BV123" i="4"/>
  <c r="BU123" i="4"/>
  <c r="BT123" i="4"/>
  <c r="BS123" i="4"/>
  <c r="BR123" i="4"/>
  <c r="BQ123" i="4"/>
  <c r="BP123" i="4"/>
  <c r="BN123" i="4"/>
  <c r="BM123" i="4"/>
  <c r="BK123" i="4"/>
  <c r="BJ123" i="4"/>
  <c r="BI123" i="4"/>
  <c r="BH123" i="4"/>
  <c r="BG123" i="4"/>
  <c r="BF123" i="4"/>
  <c r="BE123" i="4"/>
  <c r="BD123" i="4"/>
  <c r="BC123" i="4"/>
  <c r="BB123" i="4"/>
  <c r="BA123" i="4"/>
  <c r="AZ123" i="4"/>
  <c r="AL123" i="4"/>
  <c r="AM123" i="4" s="1"/>
  <c r="CC122" i="4"/>
  <c r="CB122" i="4"/>
  <c r="CA122" i="4"/>
  <c r="BZ122" i="4"/>
  <c r="BY122" i="4"/>
  <c r="BX122" i="4"/>
  <c r="BW122" i="4"/>
  <c r="BV122" i="4"/>
  <c r="BU122" i="4"/>
  <c r="BT122" i="4"/>
  <c r="BS122" i="4"/>
  <c r="BR122" i="4"/>
  <c r="BQ122" i="4"/>
  <c r="BP122" i="4"/>
  <c r="BN122" i="4"/>
  <c r="BM122" i="4"/>
  <c r="BK122" i="4"/>
  <c r="BJ122" i="4"/>
  <c r="BI122" i="4"/>
  <c r="BH122" i="4"/>
  <c r="BG122" i="4"/>
  <c r="BF122" i="4"/>
  <c r="BE122" i="4"/>
  <c r="BD122" i="4"/>
  <c r="BC122" i="4"/>
  <c r="BB122" i="4"/>
  <c r="BA122" i="4"/>
  <c r="AZ122" i="4"/>
  <c r="AL122" i="4"/>
  <c r="AM122" i="4" s="1"/>
  <c r="CC121" i="4"/>
  <c r="CB121" i="4"/>
  <c r="CA121" i="4"/>
  <c r="BZ121" i="4"/>
  <c r="BY121" i="4"/>
  <c r="BX121" i="4"/>
  <c r="BW121" i="4"/>
  <c r="BV121" i="4"/>
  <c r="BU121" i="4"/>
  <c r="BT121" i="4"/>
  <c r="BS121" i="4"/>
  <c r="BR121" i="4"/>
  <c r="BQ121" i="4"/>
  <c r="BP121" i="4"/>
  <c r="BN121" i="4"/>
  <c r="BM121" i="4"/>
  <c r="BK121" i="4"/>
  <c r="BJ121" i="4"/>
  <c r="BI121" i="4"/>
  <c r="BH121" i="4"/>
  <c r="BG121" i="4"/>
  <c r="BF121" i="4"/>
  <c r="BE121" i="4"/>
  <c r="BD121" i="4"/>
  <c r="BC121" i="4"/>
  <c r="BB121" i="4"/>
  <c r="BA121" i="4"/>
  <c r="AZ121" i="4"/>
  <c r="AL121" i="4"/>
  <c r="AM121" i="4" s="1"/>
  <c r="CC120" i="4"/>
  <c r="CB120" i="4"/>
  <c r="CA120" i="4"/>
  <c r="BZ120" i="4"/>
  <c r="BY120" i="4"/>
  <c r="BX120" i="4"/>
  <c r="BW120" i="4"/>
  <c r="BV120" i="4"/>
  <c r="BU120" i="4"/>
  <c r="BT120" i="4"/>
  <c r="BS120" i="4"/>
  <c r="BR120" i="4"/>
  <c r="BQ120" i="4"/>
  <c r="BP120" i="4"/>
  <c r="BN120" i="4"/>
  <c r="BM120" i="4"/>
  <c r="BK120" i="4"/>
  <c r="BJ120" i="4"/>
  <c r="BI120" i="4"/>
  <c r="BH120" i="4"/>
  <c r="BG120" i="4"/>
  <c r="BF120" i="4"/>
  <c r="BE120" i="4"/>
  <c r="BD120" i="4"/>
  <c r="BC120" i="4"/>
  <c r="BB120" i="4"/>
  <c r="BA120" i="4"/>
  <c r="AZ120" i="4"/>
  <c r="AL120" i="4"/>
  <c r="AM120" i="4" s="1"/>
  <c r="CC119" i="4"/>
  <c r="CB119" i="4"/>
  <c r="CA119" i="4"/>
  <c r="BZ119" i="4"/>
  <c r="BY119" i="4"/>
  <c r="BX119" i="4"/>
  <c r="BW119" i="4"/>
  <c r="BV119" i="4"/>
  <c r="BU119" i="4"/>
  <c r="BT119" i="4"/>
  <c r="BS119" i="4"/>
  <c r="BR119" i="4"/>
  <c r="BQ119" i="4"/>
  <c r="BP119" i="4"/>
  <c r="BN119" i="4"/>
  <c r="BM119" i="4"/>
  <c r="BK119" i="4"/>
  <c r="BJ119" i="4"/>
  <c r="BI119" i="4"/>
  <c r="BH119" i="4"/>
  <c r="BG119" i="4"/>
  <c r="BF119" i="4"/>
  <c r="BE119" i="4"/>
  <c r="BD119" i="4"/>
  <c r="BC119" i="4"/>
  <c r="BB119" i="4"/>
  <c r="BA119" i="4"/>
  <c r="AZ119" i="4"/>
  <c r="AL119" i="4"/>
  <c r="AM119" i="4" s="1"/>
  <c r="CC118" i="4"/>
  <c r="CB118" i="4"/>
  <c r="CA118" i="4"/>
  <c r="BZ118" i="4"/>
  <c r="BY118" i="4"/>
  <c r="BX118" i="4"/>
  <c r="BW118" i="4"/>
  <c r="BV118" i="4"/>
  <c r="BU118" i="4"/>
  <c r="BT118" i="4"/>
  <c r="BS118" i="4"/>
  <c r="BR118" i="4"/>
  <c r="BQ118" i="4"/>
  <c r="BP118" i="4"/>
  <c r="BN118" i="4"/>
  <c r="BM118" i="4"/>
  <c r="BK118" i="4"/>
  <c r="BJ118" i="4"/>
  <c r="BI118" i="4"/>
  <c r="BH118" i="4"/>
  <c r="BG118" i="4"/>
  <c r="BF118" i="4"/>
  <c r="BE118" i="4"/>
  <c r="BD118" i="4"/>
  <c r="BC118" i="4"/>
  <c r="BB118" i="4"/>
  <c r="BA118" i="4"/>
  <c r="AZ118" i="4"/>
  <c r="AL118" i="4"/>
  <c r="AM118" i="4" s="1"/>
  <c r="CC117" i="4"/>
  <c r="CB117" i="4"/>
  <c r="CA117" i="4"/>
  <c r="BZ117" i="4"/>
  <c r="BY117" i="4"/>
  <c r="BX117" i="4"/>
  <c r="BW117" i="4"/>
  <c r="BV117" i="4"/>
  <c r="BU117" i="4"/>
  <c r="BT117" i="4"/>
  <c r="BS117" i="4"/>
  <c r="BR117" i="4"/>
  <c r="BQ117" i="4"/>
  <c r="BP117" i="4"/>
  <c r="BN117" i="4"/>
  <c r="BM117" i="4"/>
  <c r="BK117" i="4"/>
  <c r="BJ117" i="4"/>
  <c r="BI117" i="4"/>
  <c r="BH117" i="4"/>
  <c r="BG117" i="4"/>
  <c r="BF117" i="4"/>
  <c r="BE117" i="4"/>
  <c r="BD117" i="4"/>
  <c r="BC117" i="4"/>
  <c r="BB117" i="4"/>
  <c r="BA117" i="4"/>
  <c r="AZ117" i="4"/>
  <c r="AL117" i="4"/>
  <c r="AM117" i="4" s="1"/>
  <c r="CA116" i="4"/>
  <c r="BX116" i="4"/>
  <c r="BW116" i="4"/>
  <c r="BV116" i="4"/>
  <c r="BU116" i="4"/>
  <c r="BT116" i="4"/>
  <c r="BS116" i="4"/>
  <c r="BR116" i="4"/>
  <c r="BN116" i="4"/>
  <c r="BJ116" i="4"/>
  <c r="BI116" i="4"/>
  <c r="BH116" i="4"/>
  <c r="BG116" i="4"/>
  <c r="BF116" i="4"/>
  <c r="BE116" i="4"/>
  <c r="BD116" i="4"/>
  <c r="BC116" i="4"/>
  <c r="BB116" i="4"/>
  <c r="BA116" i="4"/>
  <c r="AZ116" i="4"/>
  <c r="AL116" i="4"/>
  <c r="AM116" i="4" s="1"/>
  <c r="CC115" i="4"/>
  <c r="CB115" i="4"/>
  <c r="CA115" i="4"/>
  <c r="BZ115" i="4"/>
  <c r="BY115" i="4"/>
  <c r="BX115" i="4"/>
  <c r="BW115" i="4"/>
  <c r="BV115" i="4"/>
  <c r="BU115" i="4"/>
  <c r="BT115" i="4"/>
  <c r="BS115" i="4"/>
  <c r="BR115" i="4"/>
  <c r="BQ115" i="4"/>
  <c r="BP115" i="4"/>
  <c r="BN115" i="4"/>
  <c r="BM115" i="4"/>
  <c r="BK115" i="4"/>
  <c r="BJ115" i="4"/>
  <c r="BI115" i="4"/>
  <c r="BH115" i="4"/>
  <c r="BG115" i="4"/>
  <c r="BF115" i="4"/>
  <c r="BE115" i="4"/>
  <c r="BD115" i="4"/>
  <c r="BC115" i="4"/>
  <c r="BB115" i="4"/>
  <c r="BA115" i="4"/>
  <c r="AZ115" i="4"/>
  <c r="AL115" i="4"/>
  <c r="AM115" i="4" s="1"/>
  <c r="CC114" i="4"/>
  <c r="CB114" i="4"/>
  <c r="CA114" i="4"/>
  <c r="BZ114" i="4"/>
  <c r="BY114" i="4"/>
  <c r="BX114" i="4"/>
  <c r="BW114" i="4"/>
  <c r="BV114" i="4"/>
  <c r="BU114" i="4"/>
  <c r="BT114" i="4"/>
  <c r="BS114" i="4"/>
  <c r="BR114" i="4"/>
  <c r="BQ114" i="4"/>
  <c r="BP114" i="4"/>
  <c r="BN114" i="4"/>
  <c r="BM114" i="4"/>
  <c r="BK114" i="4"/>
  <c r="BJ114" i="4"/>
  <c r="BI114" i="4"/>
  <c r="BH114" i="4"/>
  <c r="BG114" i="4"/>
  <c r="BF114" i="4"/>
  <c r="BE114" i="4"/>
  <c r="BD114" i="4"/>
  <c r="BC114" i="4"/>
  <c r="BB114" i="4"/>
  <c r="BA114" i="4"/>
  <c r="AZ114" i="4"/>
  <c r="AL114" i="4"/>
  <c r="AM114" i="4" s="1"/>
  <c r="CC113" i="4"/>
  <c r="CB113" i="4"/>
  <c r="CA113" i="4"/>
  <c r="BZ113" i="4"/>
  <c r="BY113" i="4"/>
  <c r="BX113" i="4"/>
  <c r="BW113" i="4"/>
  <c r="BV113" i="4"/>
  <c r="BU113" i="4"/>
  <c r="BT113" i="4"/>
  <c r="BS113" i="4"/>
  <c r="BR113" i="4"/>
  <c r="BQ113" i="4"/>
  <c r="BP113" i="4"/>
  <c r="BN113" i="4"/>
  <c r="BM113" i="4"/>
  <c r="BK113" i="4"/>
  <c r="BJ113" i="4"/>
  <c r="BI113" i="4"/>
  <c r="BH113" i="4"/>
  <c r="BG113" i="4"/>
  <c r="BF113" i="4"/>
  <c r="BE113" i="4"/>
  <c r="BD113" i="4"/>
  <c r="BC113" i="4"/>
  <c r="BB113" i="4"/>
  <c r="BA113" i="4"/>
  <c r="AZ113" i="4"/>
  <c r="AM113" i="4"/>
  <c r="AL113" i="4"/>
  <c r="CC112" i="4"/>
  <c r="CB112" i="4"/>
  <c r="CA112" i="4"/>
  <c r="BZ112" i="4"/>
  <c r="BY112" i="4"/>
  <c r="BX112" i="4"/>
  <c r="BW112" i="4"/>
  <c r="BV112" i="4"/>
  <c r="BU112" i="4"/>
  <c r="BT112" i="4"/>
  <c r="BS112" i="4"/>
  <c r="BR112" i="4"/>
  <c r="BQ112" i="4"/>
  <c r="BP112" i="4"/>
  <c r="BN112" i="4"/>
  <c r="BM112" i="4"/>
  <c r="BK112" i="4"/>
  <c r="BJ112" i="4"/>
  <c r="BI112" i="4"/>
  <c r="BH112" i="4"/>
  <c r="BG112" i="4"/>
  <c r="BF112" i="4"/>
  <c r="BE112" i="4"/>
  <c r="BD112" i="4"/>
  <c r="BC112" i="4"/>
  <c r="BB112" i="4"/>
  <c r="BA112" i="4"/>
  <c r="AZ112" i="4"/>
  <c r="AL112" i="4"/>
  <c r="AM112" i="4" s="1"/>
  <c r="CC111" i="4"/>
  <c r="CB111" i="4"/>
  <c r="CA111" i="4"/>
  <c r="BZ111" i="4"/>
  <c r="BY111" i="4"/>
  <c r="BX111" i="4"/>
  <c r="BW111" i="4"/>
  <c r="BV111" i="4"/>
  <c r="BU111" i="4"/>
  <c r="BT111" i="4"/>
  <c r="BS111" i="4"/>
  <c r="BR111" i="4"/>
  <c r="BQ111" i="4"/>
  <c r="BP111" i="4"/>
  <c r="BN111" i="4"/>
  <c r="BM111" i="4"/>
  <c r="BK111" i="4"/>
  <c r="BJ111" i="4"/>
  <c r="BI111" i="4"/>
  <c r="BH111" i="4"/>
  <c r="BG111" i="4"/>
  <c r="BF111" i="4"/>
  <c r="BE111" i="4"/>
  <c r="BD111" i="4"/>
  <c r="BC111" i="4"/>
  <c r="BB111" i="4"/>
  <c r="BA111" i="4"/>
  <c r="AZ111" i="4"/>
  <c r="AL111" i="4"/>
  <c r="AM111" i="4" s="1"/>
  <c r="CC110" i="4"/>
  <c r="CB110" i="4"/>
  <c r="CA110" i="4"/>
  <c r="BZ110" i="4"/>
  <c r="BY110" i="4"/>
  <c r="BX110" i="4"/>
  <c r="BW110" i="4"/>
  <c r="BV110" i="4"/>
  <c r="BU110" i="4"/>
  <c r="BT110" i="4"/>
  <c r="BS110" i="4"/>
  <c r="BR110" i="4"/>
  <c r="BQ110" i="4"/>
  <c r="BP110" i="4"/>
  <c r="BN110" i="4"/>
  <c r="BM110" i="4"/>
  <c r="BK110" i="4"/>
  <c r="BJ110" i="4"/>
  <c r="BI110" i="4"/>
  <c r="BH110" i="4"/>
  <c r="BG110" i="4"/>
  <c r="BF110" i="4"/>
  <c r="BE110" i="4"/>
  <c r="BD110" i="4"/>
  <c r="BC110" i="4"/>
  <c r="BB110" i="4"/>
  <c r="BA110" i="4"/>
  <c r="AZ110" i="4"/>
  <c r="AL110" i="4"/>
  <c r="AM110" i="4" s="1"/>
  <c r="CC109" i="4"/>
  <c r="CB109" i="4"/>
  <c r="CA109" i="4"/>
  <c r="BZ109" i="4"/>
  <c r="BY109" i="4"/>
  <c r="BX109" i="4"/>
  <c r="BW109" i="4"/>
  <c r="BV109" i="4"/>
  <c r="BU109" i="4"/>
  <c r="BT109" i="4"/>
  <c r="BS109" i="4"/>
  <c r="BR109" i="4"/>
  <c r="BQ109" i="4"/>
  <c r="BP109" i="4"/>
  <c r="BN109" i="4"/>
  <c r="BM109" i="4"/>
  <c r="BK109" i="4"/>
  <c r="BJ109" i="4"/>
  <c r="BI109" i="4"/>
  <c r="BH109" i="4"/>
  <c r="BG109" i="4"/>
  <c r="BF109" i="4"/>
  <c r="BE109" i="4"/>
  <c r="BD109" i="4"/>
  <c r="BC109" i="4"/>
  <c r="BB109" i="4"/>
  <c r="BA109" i="4"/>
  <c r="AZ109" i="4"/>
  <c r="AL109" i="4"/>
  <c r="AM109" i="4" s="1"/>
  <c r="CC108" i="4"/>
  <c r="CB108" i="4"/>
  <c r="CA108" i="4"/>
  <c r="BZ108" i="4"/>
  <c r="BY108" i="4"/>
  <c r="BX108" i="4"/>
  <c r="BW108" i="4"/>
  <c r="BV108" i="4"/>
  <c r="BU108" i="4"/>
  <c r="BT108" i="4"/>
  <c r="BS108" i="4"/>
  <c r="BR108" i="4"/>
  <c r="BQ108" i="4"/>
  <c r="BP108" i="4"/>
  <c r="BN108" i="4"/>
  <c r="BM108" i="4"/>
  <c r="BK108" i="4"/>
  <c r="BJ108" i="4"/>
  <c r="BI108" i="4"/>
  <c r="BH108" i="4"/>
  <c r="BG108" i="4"/>
  <c r="BF108" i="4"/>
  <c r="BE108" i="4"/>
  <c r="BD108" i="4"/>
  <c r="BC108" i="4"/>
  <c r="BB108" i="4"/>
  <c r="BA108" i="4"/>
  <c r="AZ108" i="4"/>
  <c r="AL108" i="4"/>
  <c r="AM108" i="4" s="1"/>
  <c r="CC107" i="4"/>
  <c r="CB107" i="4"/>
  <c r="CA107" i="4"/>
  <c r="BZ107" i="4"/>
  <c r="BY107" i="4"/>
  <c r="BX107" i="4"/>
  <c r="BW107" i="4"/>
  <c r="BV107" i="4"/>
  <c r="BU107" i="4"/>
  <c r="BT107" i="4"/>
  <c r="BS107" i="4"/>
  <c r="BR107" i="4"/>
  <c r="BQ107" i="4"/>
  <c r="BP107" i="4"/>
  <c r="BN107" i="4"/>
  <c r="BM107" i="4"/>
  <c r="BK107" i="4"/>
  <c r="BJ107" i="4"/>
  <c r="BI107" i="4"/>
  <c r="BH107" i="4"/>
  <c r="BG107" i="4"/>
  <c r="BF107" i="4"/>
  <c r="BE107" i="4"/>
  <c r="BD107" i="4"/>
  <c r="BC107" i="4"/>
  <c r="BB107" i="4"/>
  <c r="BA107" i="4"/>
  <c r="AZ107" i="4"/>
  <c r="AL107" i="4"/>
  <c r="AM107" i="4" s="1"/>
  <c r="CC106" i="4"/>
  <c r="CB106" i="4"/>
  <c r="CA106" i="4"/>
  <c r="BZ106" i="4"/>
  <c r="BY106" i="4"/>
  <c r="BX106" i="4"/>
  <c r="BW106" i="4"/>
  <c r="BV106" i="4"/>
  <c r="BU106" i="4"/>
  <c r="BT106" i="4"/>
  <c r="BS106" i="4"/>
  <c r="BR106" i="4"/>
  <c r="BQ106" i="4"/>
  <c r="BP106" i="4"/>
  <c r="BN106" i="4"/>
  <c r="BM106" i="4"/>
  <c r="BK106" i="4"/>
  <c r="BJ106" i="4"/>
  <c r="BI106" i="4"/>
  <c r="BH106" i="4"/>
  <c r="BG106" i="4"/>
  <c r="BF106" i="4"/>
  <c r="BE106" i="4"/>
  <c r="BD106" i="4"/>
  <c r="BC106" i="4"/>
  <c r="BB106" i="4"/>
  <c r="BA106" i="4"/>
  <c r="AZ106" i="4"/>
  <c r="AL106" i="4"/>
  <c r="AM106" i="4" s="1"/>
  <c r="CC105" i="4"/>
  <c r="CB105" i="4"/>
  <c r="CA105" i="4"/>
  <c r="BZ105" i="4"/>
  <c r="BY105" i="4"/>
  <c r="BX105" i="4"/>
  <c r="BW105" i="4"/>
  <c r="BV105" i="4"/>
  <c r="BU105" i="4"/>
  <c r="BT105" i="4"/>
  <c r="BS105" i="4"/>
  <c r="BR105" i="4"/>
  <c r="BQ105" i="4"/>
  <c r="BP105" i="4"/>
  <c r="BN105" i="4"/>
  <c r="BM105" i="4"/>
  <c r="BK105" i="4"/>
  <c r="BJ105" i="4"/>
  <c r="BI105" i="4"/>
  <c r="BH105" i="4"/>
  <c r="BG105" i="4"/>
  <c r="BF105" i="4"/>
  <c r="BE105" i="4"/>
  <c r="BD105" i="4"/>
  <c r="BC105" i="4"/>
  <c r="BB105" i="4"/>
  <c r="BA105" i="4"/>
  <c r="AZ105" i="4"/>
  <c r="AL105" i="4"/>
  <c r="AM105" i="4" s="1"/>
  <c r="CC104" i="4"/>
  <c r="CB104" i="4"/>
  <c r="CA104" i="4"/>
  <c r="BZ104" i="4"/>
  <c r="BY104" i="4"/>
  <c r="BX104" i="4"/>
  <c r="BU104" i="4"/>
  <c r="BT104" i="4"/>
  <c r="BS104" i="4"/>
  <c r="BR104" i="4"/>
  <c r="BQ104" i="4"/>
  <c r="BN104" i="4"/>
  <c r="BM104" i="4"/>
  <c r="BK104" i="4"/>
  <c r="BJ104" i="4"/>
  <c r="BI104" i="4"/>
  <c r="BH104" i="4"/>
  <c r="BG104" i="4"/>
  <c r="BF104" i="4"/>
  <c r="BE104" i="4"/>
  <c r="BD104" i="4"/>
  <c r="BC104" i="4"/>
  <c r="BB104" i="4"/>
  <c r="BA104" i="4"/>
  <c r="AZ104" i="4"/>
  <c r="AD104" i="4"/>
  <c r="BW104" i="4" s="1"/>
  <c r="AC104" i="4"/>
  <c r="BV104" i="4" s="1"/>
  <c r="W104" i="4"/>
  <c r="AL104" i="4" s="1"/>
  <c r="AM104" i="4" s="1"/>
  <c r="CC103" i="4"/>
  <c r="CB103" i="4"/>
  <c r="CA103" i="4"/>
  <c r="BZ103" i="4"/>
  <c r="BY103" i="4"/>
  <c r="BX103" i="4"/>
  <c r="BW103" i="4"/>
  <c r="BV103" i="4"/>
  <c r="BU103" i="4"/>
  <c r="BT103" i="4"/>
  <c r="BS103" i="4"/>
  <c r="BR103" i="4"/>
  <c r="BQ103" i="4"/>
  <c r="BP103" i="4"/>
  <c r="BN103" i="4"/>
  <c r="BM103" i="4"/>
  <c r="BK103" i="4"/>
  <c r="BJ103" i="4"/>
  <c r="BI103" i="4"/>
  <c r="BH103" i="4"/>
  <c r="BG103" i="4"/>
  <c r="BF103" i="4"/>
  <c r="BE103" i="4"/>
  <c r="BD103" i="4"/>
  <c r="BC103" i="4"/>
  <c r="BB103" i="4"/>
  <c r="BA103" i="4"/>
  <c r="AZ103" i="4"/>
  <c r="AM103" i="4"/>
  <c r="AL103" i="4"/>
  <c r="CC102" i="4"/>
  <c r="CB102" i="4"/>
  <c r="CA102" i="4"/>
  <c r="BZ102" i="4"/>
  <c r="BY102" i="4"/>
  <c r="BX102" i="4"/>
  <c r="BW102" i="4"/>
  <c r="BV102" i="4"/>
  <c r="BU102" i="4"/>
  <c r="BT102" i="4"/>
  <c r="BS102" i="4"/>
  <c r="BR102" i="4"/>
  <c r="BQ102" i="4"/>
  <c r="BP102" i="4"/>
  <c r="BN102" i="4"/>
  <c r="BM102" i="4"/>
  <c r="BK102" i="4"/>
  <c r="BJ102" i="4"/>
  <c r="BI102" i="4"/>
  <c r="BH102" i="4"/>
  <c r="BG102" i="4"/>
  <c r="BF102" i="4"/>
  <c r="BE102" i="4"/>
  <c r="BD102" i="4"/>
  <c r="BC102" i="4"/>
  <c r="BB102" i="4"/>
  <c r="BA102" i="4"/>
  <c r="AZ102" i="4"/>
  <c r="AL102" i="4"/>
  <c r="AM102" i="4" s="1"/>
  <c r="CC101" i="4"/>
  <c r="CB101" i="4"/>
  <c r="CA101" i="4"/>
  <c r="BZ101" i="4"/>
  <c r="BY101" i="4"/>
  <c r="BX101" i="4"/>
  <c r="BW101" i="4"/>
  <c r="BV101" i="4"/>
  <c r="BU101" i="4"/>
  <c r="BT101" i="4"/>
  <c r="BS101" i="4"/>
  <c r="BR101" i="4"/>
  <c r="BQ101" i="4"/>
  <c r="BP101" i="4"/>
  <c r="BN101" i="4"/>
  <c r="BM101" i="4"/>
  <c r="BK101" i="4"/>
  <c r="BJ101" i="4"/>
  <c r="BI101" i="4"/>
  <c r="BH101" i="4"/>
  <c r="BG101" i="4"/>
  <c r="BF101" i="4"/>
  <c r="BE101" i="4"/>
  <c r="BD101" i="4"/>
  <c r="BC101" i="4"/>
  <c r="BB101" i="4"/>
  <c r="BA101" i="4"/>
  <c r="AZ101" i="4"/>
  <c r="AM101" i="4"/>
  <c r="AL101" i="4"/>
  <c r="CC100" i="4"/>
  <c r="CB100" i="4"/>
  <c r="CA100" i="4"/>
  <c r="BZ100" i="4"/>
  <c r="BY100" i="4"/>
  <c r="BX100" i="4"/>
  <c r="BW100" i="4"/>
  <c r="BV100" i="4"/>
  <c r="BU100" i="4"/>
  <c r="BT100" i="4"/>
  <c r="BS100" i="4"/>
  <c r="BR100" i="4"/>
  <c r="BQ100" i="4"/>
  <c r="BP100" i="4"/>
  <c r="BN100" i="4"/>
  <c r="BM100" i="4"/>
  <c r="BK100" i="4"/>
  <c r="BJ100" i="4"/>
  <c r="BI100" i="4"/>
  <c r="BH100" i="4"/>
  <c r="BG100" i="4"/>
  <c r="BF100" i="4"/>
  <c r="BE100" i="4"/>
  <c r="BD100" i="4"/>
  <c r="BC100" i="4"/>
  <c r="BB100" i="4"/>
  <c r="BA100" i="4"/>
  <c r="AZ100" i="4"/>
  <c r="AL100" i="4"/>
  <c r="AM100" i="4" s="1"/>
  <c r="CC99" i="4"/>
  <c r="CB99" i="4"/>
  <c r="CA99" i="4"/>
  <c r="BZ99" i="4"/>
  <c r="BY99" i="4"/>
  <c r="BX99" i="4"/>
  <c r="BW99" i="4"/>
  <c r="BV99" i="4"/>
  <c r="BU99" i="4"/>
  <c r="BT99" i="4"/>
  <c r="BS99" i="4"/>
  <c r="BR99" i="4"/>
  <c r="BQ99" i="4"/>
  <c r="BP99" i="4"/>
  <c r="BN99" i="4"/>
  <c r="BM99" i="4"/>
  <c r="BK99" i="4"/>
  <c r="BJ99" i="4"/>
  <c r="BI99" i="4"/>
  <c r="BH99" i="4"/>
  <c r="BG99" i="4"/>
  <c r="BF99" i="4"/>
  <c r="BE99" i="4"/>
  <c r="BD99" i="4"/>
  <c r="BC99" i="4"/>
  <c r="BB99" i="4"/>
  <c r="BA99" i="4"/>
  <c r="AZ99" i="4"/>
  <c r="AL99" i="4"/>
  <c r="AM99" i="4" s="1"/>
  <c r="CC98" i="4"/>
  <c r="CB98" i="4"/>
  <c r="CA98" i="4"/>
  <c r="BZ98" i="4"/>
  <c r="BY98" i="4"/>
  <c r="BX98" i="4"/>
  <c r="BW98" i="4"/>
  <c r="BV98" i="4"/>
  <c r="BU98" i="4"/>
  <c r="BT98" i="4"/>
  <c r="BS98" i="4"/>
  <c r="BR98" i="4"/>
  <c r="BQ98" i="4"/>
  <c r="BP98" i="4"/>
  <c r="BN98" i="4"/>
  <c r="BM98" i="4"/>
  <c r="BK98" i="4"/>
  <c r="BJ98" i="4"/>
  <c r="BI98" i="4"/>
  <c r="BH98" i="4"/>
  <c r="BG98" i="4"/>
  <c r="BF98" i="4"/>
  <c r="BE98" i="4"/>
  <c r="BD98" i="4"/>
  <c r="BC98" i="4"/>
  <c r="BB98" i="4"/>
  <c r="BA98" i="4"/>
  <c r="AZ98" i="4"/>
  <c r="AL98" i="4"/>
  <c r="AM98" i="4" s="1"/>
  <c r="CC97" i="4"/>
  <c r="CB97" i="4"/>
  <c r="CA97" i="4"/>
  <c r="BZ97" i="4"/>
  <c r="BY97" i="4"/>
  <c r="BX97" i="4"/>
  <c r="BW97" i="4"/>
  <c r="BV97" i="4"/>
  <c r="BU97" i="4"/>
  <c r="BT97" i="4"/>
  <c r="BS97" i="4"/>
  <c r="BR97" i="4"/>
  <c r="BQ97" i="4"/>
  <c r="BP97" i="4"/>
  <c r="BN97" i="4"/>
  <c r="BM97" i="4"/>
  <c r="BK97" i="4"/>
  <c r="BJ97" i="4"/>
  <c r="BI97" i="4"/>
  <c r="BH97" i="4"/>
  <c r="BG97" i="4"/>
  <c r="BF97" i="4"/>
  <c r="BE97" i="4"/>
  <c r="BD97" i="4"/>
  <c r="BC97" i="4"/>
  <c r="BB97" i="4"/>
  <c r="BA97" i="4"/>
  <c r="AZ97" i="4"/>
  <c r="AL97" i="4"/>
  <c r="AM97" i="4" s="1"/>
  <c r="CC96" i="4"/>
  <c r="CB96" i="4"/>
  <c r="CA96" i="4"/>
  <c r="BZ96" i="4"/>
  <c r="BY96" i="4"/>
  <c r="BX96" i="4"/>
  <c r="BW96" i="4"/>
  <c r="BV96" i="4"/>
  <c r="BU96" i="4"/>
  <c r="BT96" i="4"/>
  <c r="BS96" i="4"/>
  <c r="BR96" i="4"/>
  <c r="BQ96" i="4"/>
  <c r="BP96" i="4"/>
  <c r="BN96" i="4"/>
  <c r="BM96" i="4"/>
  <c r="BK96" i="4"/>
  <c r="BJ96" i="4"/>
  <c r="BI96" i="4"/>
  <c r="BH96" i="4"/>
  <c r="BG96" i="4"/>
  <c r="BF96" i="4"/>
  <c r="BE96" i="4"/>
  <c r="BD96" i="4"/>
  <c r="BC96" i="4"/>
  <c r="BB96" i="4"/>
  <c r="BA96" i="4"/>
  <c r="AZ96" i="4"/>
  <c r="AL96" i="4"/>
  <c r="AM96" i="4" s="1"/>
  <c r="CC95" i="4"/>
  <c r="CB95" i="4"/>
  <c r="CA95" i="4"/>
  <c r="BZ95" i="4"/>
  <c r="BY95" i="4"/>
  <c r="BX95" i="4"/>
  <c r="BW95" i="4"/>
  <c r="BV95" i="4"/>
  <c r="BU95" i="4"/>
  <c r="BT95" i="4"/>
  <c r="BS95" i="4"/>
  <c r="BR95" i="4"/>
  <c r="BQ95" i="4"/>
  <c r="BP95" i="4"/>
  <c r="BN95" i="4"/>
  <c r="BM95" i="4"/>
  <c r="BK95" i="4"/>
  <c r="BJ95" i="4"/>
  <c r="BI95" i="4"/>
  <c r="BH95" i="4"/>
  <c r="BG95" i="4"/>
  <c r="BF95" i="4"/>
  <c r="BE95" i="4"/>
  <c r="BD95" i="4"/>
  <c r="BC95" i="4"/>
  <c r="BB95" i="4"/>
  <c r="BA95" i="4"/>
  <c r="AZ95" i="4"/>
  <c r="AM95" i="4"/>
  <c r="AL95" i="4"/>
  <c r="CC94" i="4"/>
  <c r="CB94" i="4"/>
  <c r="CA94" i="4"/>
  <c r="BZ94" i="4"/>
  <c r="BY94" i="4"/>
  <c r="BX94" i="4"/>
  <c r="BW94" i="4"/>
  <c r="BV94" i="4"/>
  <c r="BU94" i="4"/>
  <c r="BT94" i="4"/>
  <c r="BS94" i="4"/>
  <c r="BR94" i="4"/>
  <c r="BQ94" i="4"/>
  <c r="BP94" i="4"/>
  <c r="BN94" i="4"/>
  <c r="BM94" i="4"/>
  <c r="BK94" i="4"/>
  <c r="BJ94" i="4"/>
  <c r="BI94" i="4"/>
  <c r="BH94" i="4"/>
  <c r="BG94" i="4"/>
  <c r="BF94" i="4"/>
  <c r="BE94" i="4"/>
  <c r="BD94" i="4"/>
  <c r="BC94" i="4"/>
  <c r="BB94" i="4"/>
  <c r="BA94" i="4"/>
  <c r="AZ94" i="4"/>
  <c r="AL94" i="4"/>
  <c r="AM94" i="4" s="1"/>
  <c r="CC93" i="4"/>
  <c r="CB93" i="4"/>
  <c r="CA93" i="4"/>
  <c r="BZ93" i="4"/>
  <c r="BY93" i="4"/>
  <c r="BX93" i="4"/>
  <c r="BW93" i="4"/>
  <c r="BV93" i="4"/>
  <c r="BU93" i="4"/>
  <c r="BT93" i="4"/>
  <c r="BS93" i="4"/>
  <c r="BR93" i="4"/>
  <c r="BQ93" i="4"/>
  <c r="BP93" i="4"/>
  <c r="BN93" i="4"/>
  <c r="BM93" i="4"/>
  <c r="BK93" i="4"/>
  <c r="BJ93" i="4"/>
  <c r="BI93" i="4"/>
  <c r="BH93" i="4"/>
  <c r="BG93" i="4"/>
  <c r="BF93" i="4"/>
  <c r="BE93" i="4"/>
  <c r="BD93" i="4"/>
  <c r="BC93" i="4"/>
  <c r="BB93" i="4"/>
  <c r="BA93" i="4"/>
  <c r="AZ93" i="4"/>
  <c r="AM93" i="4"/>
  <c r="AL93" i="4"/>
  <c r="CC92" i="4"/>
  <c r="CB92" i="4"/>
  <c r="CA92" i="4"/>
  <c r="BZ92" i="4"/>
  <c r="BY92" i="4"/>
  <c r="BX92" i="4"/>
  <c r="BW92" i="4"/>
  <c r="BV92" i="4"/>
  <c r="BU92" i="4"/>
  <c r="BT92" i="4"/>
  <c r="BS92" i="4"/>
  <c r="BR92" i="4"/>
  <c r="BQ92" i="4"/>
  <c r="BP92" i="4"/>
  <c r="BN92" i="4"/>
  <c r="BM92" i="4"/>
  <c r="BK92" i="4"/>
  <c r="BJ92" i="4"/>
  <c r="BI92" i="4"/>
  <c r="BH92" i="4"/>
  <c r="BG92" i="4"/>
  <c r="BF92" i="4"/>
  <c r="BE92" i="4"/>
  <c r="BD92" i="4"/>
  <c r="BC92" i="4"/>
  <c r="BB92" i="4"/>
  <c r="BA92" i="4"/>
  <c r="AZ92" i="4"/>
  <c r="AL92" i="4"/>
  <c r="AM92" i="4" s="1"/>
  <c r="CC91" i="4"/>
  <c r="CB91" i="4"/>
  <c r="CA91" i="4"/>
  <c r="BZ91" i="4"/>
  <c r="BY91" i="4"/>
  <c r="BX91" i="4"/>
  <c r="BW91" i="4"/>
  <c r="BV91" i="4"/>
  <c r="BU91" i="4"/>
  <c r="BT91" i="4"/>
  <c r="BS91" i="4"/>
  <c r="BR91" i="4"/>
  <c r="BQ91" i="4"/>
  <c r="BP91" i="4"/>
  <c r="BN91" i="4"/>
  <c r="BM91" i="4"/>
  <c r="BK91" i="4"/>
  <c r="BJ91" i="4"/>
  <c r="BI91" i="4"/>
  <c r="BH91" i="4"/>
  <c r="BG91" i="4"/>
  <c r="BF91" i="4"/>
  <c r="BE91" i="4"/>
  <c r="BD91" i="4"/>
  <c r="BC91" i="4"/>
  <c r="BB91" i="4"/>
  <c r="BA91" i="4"/>
  <c r="AZ91" i="4"/>
  <c r="AL91" i="4"/>
  <c r="AM91" i="4" s="1"/>
  <c r="CC90" i="4"/>
  <c r="CB90" i="4"/>
  <c r="CA90" i="4"/>
  <c r="BZ90" i="4"/>
  <c r="BY90" i="4"/>
  <c r="BX90" i="4"/>
  <c r="BW90" i="4"/>
  <c r="BV90" i="4"/>
  <c r="BU90" i="4"/>
  <c r="BT90" i="4"/>
  <c r="BS90" i="4"/>
  <c r="BR90" i="4"/>
  <c r="BQ90" i="4"/>
  <c r="BP90" i="4"/>
  <c r="BN90" i="4"/>
  <c r="BM90" i="4"/>
  <c r="BK90" i="4"/>
  <c r="BJ90" i="4"/>
  <c r="BI90" i="4"/>
  <c r="BH90" i="4"/>
  <c r="BG90" i="4"/>
  <c r="BF90" i="4"/>
  <c r="BE90" i="4"/>
  <c r="BD90" i="4"/>
  <c r="BC90" i="4"/>
  <c r="BB90" i="4"/>
  <c r="BA90" i="4"/>
  <c r="AZ90" i="4"/>
  <c r="AL90" i="4"/>
  <c r="AM90" i="4" s="1"/>
  <c r="CC89" i="4"/>
  <c r="CB89" i="4"/>
  <c r="CA89" i="4"/>
  <c r="BZ89" i="4"/>
  <c r="BY89" i="4"/>
  <c r="BX89" i="4"/>
  <c r="BW89" i="4"/>
  <c r="BV89" i="4"/>
  <c r="BU89" i="4"/>
  <c r="BT89" i="4"/>
  <c r="BS89" i="4"/>
  <c r="BR89" i="4"/>
  <c r="BQ89" i="4"/>
  <c r="BP89" i="4"/>
  <c r="BN89" i="4"/>
  <c r="BM89" i="4"/>
  <c r="BK89" i="4"/>
  <c r="BJ89" i="4"/>
  <c r="BI89" i="4"/>
  <c r="BH89" i="4"/>
  <c r="BG89" i="4"/>
  <c r="BF89" i="4"/>
  <c r="BE89" i="4"/>
  <c r="BD89" i="4"/>
  <c r="BC89" i="4"/>
  <c r="BB89" i="4"/>
  <c r="BA89" i="4"/>
  <c r="AZ89" i="4"/>
  <c r="AL89" i="4"/>
  <c r="AM89" i="4" s="1"/>
  <c r="BI88" i="4"/>
  <c r="AJ88" i="4"/>
  <c r="CC88" i="4" s="1"/>
  <c r="AI88" i="4"/>
  <c r="CB88" i="4" s="1"/>
  <c r="AH88" i="4"/>
  <c r="CA88" i="4" s="1"/>
  <c r="AG88" i="4"/>
  <c r="BZ88" i="4" s="1"/>
  <c r="AF88" i="4"/>
  <c r="BY88" i="4" s="1"/>
  <c r="AE88" i="4"/>
  <c r="BX88" i="4" s="1"/>
  <c r="AD88" i="4"/>
  <c r="BW88" i="4" s="1"/>
  <c r="AC88" i="4"/>
  <c r="BV88" i="4" s="1"/>
  <c r="AB88" i="4"/>
  <c r="BU88" i="4" s="1"/>
  <c r="AA88" i="4"/>
  <c r="BT88" i="4" s="1"/>
  <c r="Z88" i="4"/>
  <c r="BS88" i="4" s="1"/>
  <c r="Y88" i="4"/>
  <c r="BR88" i="4" s="1"/>
  <c r="X88" i="4"/>
  <c r="BQ88" i="4" s="1"/>
  <c r="W88" i="4"/>
  <c r="BP88" i="4" s="1"/>
  <c r="V88" i="4"/>
  <c r="U88" i="4"/>
  <c r="BN88" i="4" s="1"/>
  <c r="T88" i="4"/>
  <c r="BM88" i="4" s="1"/>
  <c r="S88" i="4"/>
  <c r="BK88" i="4" s="1"/>
  <c r="R88" i="4"/>
  <c r="BJ88" i="4" s="1"/>
  <c r="Q88" i="4"/>
  <c r="P88" i="4"/>
  <c r="BH88" i="4" s="1"/>
  <c r="O88" i="4"/>
  <c r="BG88" i="4" s="1"/>
  <c r="N88" i="4"/>
  <c r="BF88" i="4" s="1"/>
  <c r="M88" i="4"/>
  <c r="BE88" i="4" s="1"/>
  <c r="L88" i="4"/>
  <c r="BD88" i="4" s="1"/>
  <c r="K88" i="4"/>
  <c r="BC88" i="4" s="1"/>
  <c r="J88" i="4"/>
  <c r="BB88" i="4" s="1"/>
  <c r="I88" i="4"/>
  <c r="BA88" i="4" s="1"/>
  <c r="H88" i="4"/>
  <c r="CC87" i="4"/>
  <c r="CB87" i="4"/>
  <c r="CA87" i="4"/>
  <c r="BZ87" i="4"/>
  <c r="BY87" i="4"/>
  <c r="BX87" i="4"/>
  <c r="BW87" i="4"/>
  <c r="BV87" i="4"/>
  <c r="BU87" i="4"/>
  <c r="BT87" i="4"/>
  <c r="BS87" i="4"/>
  <c r="BR87" i="4"/>
  <c r="BQ87" i="4"/>
  <c r="BP87" i="4"/>
  <c r="BN87" i="4"/>
  <c r="BM87" i="4"/>
  <c r="BK87" i="4"/>
  <c r="BJ87" i="4"/>
  <c r="BI87" i="4"/>
  <c r="BH87" i="4"/>
  <c r="BG87" i="4"/>
  <c r="BF87" i="4"/>
  <c r="BE87" i="4"/>
  <c r="BD87" i="4"/>
  <c r="BC87" i="4"/>
  <c r="BB87" i="4"/>
  <c r="BA87" i="4"/>
  <c r="AZ87" i="4"/>
  <c r="AL87" i="4"/>
  <c r="AM87" i="4" s="1"/>
  <c r="CC86" i="4"/>
  <c r="CB86" i="4"/>
  <c r="CA86" i="4"/>
  <c r="BZ86" i="4"/>
  <c r="BY86" i="4"/>
  <c r="BX86" i="4"/>
  <c r="BW86" i="4"/>
  <c r="BV86" i="4"/>
  <c r="BU86" i="4"/>
  <c r="BT86" i="4"/>
  <c r="BS86" i="4"/>
  <c r="BR86" i="4"/>
  <c r="BQ86" i="4"/>
  <c r="BP86" i="4"/>
  <c r="BN86" i="4"/>
  <c r="BM86" i="4"/>
  <c r="BK86" i="4"/>
  <c r="BJ86" i="4"/>
  <c r="BI86" i="4"/>
  <c r="BH86" i="4"/>
  <c r="BG86" i="4"/>
  <c r="BF86" i="4"/>
  <c r="BE86" i="4"/>
  <c r="BD86" i="4"/>
  <c r="BC86" i="4"/>
  <c r="BB86" i="4"/>
  <c r="BA86" i="4"/>
  <c r="AZ86" i="4"/>
  <c r="AL86" i="4"/>
  <c r="AM86" i="4" s="1"/>
  <c r="CC85" i="4"/>
  <c r="CB85" i="4"/>
  <c r="CA85" i="4"/>
  <c r="BZ85" i="4"/>
  <c r="BY85" i="4"/>
  <c r="BX85" i="4"/>
  <c r="BW85" i="4"/>
  <c r="BV85" i="4"/>
  <c r="BU85" i="4"/>
  <c r="BT85" i="4"/>
  <c r="BS85" i="4"/>
  <c r="BR85" i="4"/>
  <c r="BQ85" i="4"/>
  <c r="BP85" i="4"/>
  <c r="BN85" i="4"/>
  <c r="BM85" i="4"/>
  <c r="BK85" i="4"/>
  <c r="BJ85" i="4"/>
  <c r="BI85" i="4"/>
  <c r="BH85" i="4"/>
  <c r="BG85" i="4"/>
  <c r="BF85" i="4"/>
  <c r="BE85" i="4"/>
  <c r="BD85" i="4"/>
  <c r="BC85" i="4"/>
  <c r="BB85" i="4"/>
  <c r="BA85" i="4"/>
  <c r="AZ85" i="4"/>
  <c r="AL85" i="4"/>
  <c r="AM85" i="4" s="1"/>
  <c r="CC84" i="4"/>
  <c r="CB84" i="4"/>
  <c r="CA84" i="4"/>
  <c r="BZ84" i="4"/>
  <c r="BY84" i="4"/>
  <c r="BX84" i="4"/>
  <c r="BW84" i="4"/>
  <c r="BV84" i="4"/>
  <c r="BU84" i="4"/>
  <c r="BT84" i="4"/>
  <c r="BS84" i="4"/>
  <c r="BR84" i="4"/>
  <c r="BQ84" i="4"/>
  <c r="BP84" i="4"/>
  <c r="BN84" i="4"/>
  <c r="BM84" i="4"/>
  <c r="BK84" i="4"/>
  <c r="BJ84" i="4"/>
  <c r="BI84" i="4"/>
  <c r="BH84" i="4"/>
  <c r="BG84" i="4"/>
  <c r="BF84" i="4"/>
  <c r="BE84" i="4"/>
  <c r="BD84" i="4"/>
  <c r="BC84" i="4"/>
  <c r="BB84" i="4"/>
  <c r="BA84" i="4"/>
  <c r="AZ84" i="4"/>
  <c r="AL84" i="4"/>
  <c r="AM84" i="4" s="1"/>
  <c r="CC83" i="4"/>
  <c r="CB83" i="4"/>
  <c r="CA83" i="4"/>
  <c r="BZ83" i="4"/>
  <c r="BY83" i="4"/>
  <c r="BX83" i="4"/>
  <c r="BW83" i="4"/>
  <c r="BV83" i="4"/>
  <c r="BU83" i="4"/>
  <c r="BT83" i="4"/>
  <c r="BS83" i="4"/>
  <c r="BR83" i="4"/>
  <c r="BQ83" i="4"/>
  <c r="BP83" i="4"/>
  <c r="BN83" i="4"/>
  <c r="BM83" i="4"/>
  <c r="BK83" i="4"/>
  <c r="BJ83" i="4"/>
  <c r="BI83" i="4"/>
  <c r="BH83" i="4"/>
  <c r="BG83" i="4"/>
  <c r="BF83" i="4"/>
  <c r="BE83" i="4"/>
  <c r="BD83" i="4"/>
  <c r="BC83" i="4"/>
  <c r="BB83" i="4"/>
  <c r="BA83" i="4"/>
  <c r="AZ83" i="4"/>
  <c r="AL83" i="4"/>
  <c r="AM83" i="4" s="1"/>
  <c r="CC82" i="4"/>
  <c r="CB82" i="4"/>
  <c r="CA82" i="4"/>
  <c r="BZ82" i="4"/>
  <c r="BY82" i="4"/>
  <c r="BX82" i="4"/>
  <c r="BW82" i="4"/>
  <c r="BV82" i="4"/>
  <c r="BU82" i="4"/>
  <c r="BT82" i="4"/>
  <c r="BS82" i="4"/>
  <c r="BR82" i="4"/>
  <c r="BQ82" i="4"/>
  <c r="BP82" i="4"/>
  <c r="BN82" i="4"/>
  <c r="BM82" i="4"/>
  <c r="BK82" i="4"/>
  <c r="BJ82" i="4"/>
  <c r="BI82" i="4"/>
  <c r="BH82" i="4"/>
  <c r="BG82" i="4"/>
  <c r="BF82" i="4"/>
  <c r="BE82" i="4"/>
  <c r="BD82" i="4"/>
  <c r="BC82" i="4"/>
  <c r="BB82" i="4"/>
  <c r="BA82" i="4"/>
  <c r="AZ82" i="4"/>
  <c r="AL82" i="4"/>
  <c r="AM82" i="4" s="1"/>
  <c r="CC81" i="4"/>
  <c r="CB81" i="4"/>
  <c r="CA81" i="4"/>
  <c r="BZ81" i="4"/>
  <c r="BY81" i="4"/>
  <c r="BX81" i="4"/>
  <c r="BW81" i="4"/>
  <c r="BV81" i="4"/>
  <c r="BU81" i="4"/>
  <c r="BT81" i="4"/>
  <c r="BS81" i="4"/>
  <c r="BR81" i="4"/>
  <c r="BQ81" i="4"/>
  <c r="BP81" i="4"/>
  <c r="BN81" i="4"/>
  <c r="BM81" i="4"/>
  <c r="BK81" i="4"/>
  <c r="BJ81" i="4"/>
  <c r="BI81" i="4"/>
  <c r="BH81" i="4"/>
  <c r="BG81" i="4"/>
  <c r="BF81" i="4"/>
  <c r="BE81" i="4"/>
  <c r="BD81" i="4"/>
  <c r="BC81" i="4"/>
  <c r="BB81" i="4"/>
  <c r="BA81" i="4"/>
  <c r="AZ81" i="4"/>
  <c r="AL81" i="4"/>
  <c r="AM81" i="4" s="1"/>
  <c r="CC80" i="4"/>
  <c r="CB80" i="4"/>
  <c r="CA80" i="4"/>
  <c r="BZ80" i="4"/>
  <c r="BY80" i="4"/>
  <c r="BX80" i="4"/>
  <c r="BW80" i="4"/>
  <c r="BV80" i="4"/>
  <c r="BU80" i="4"/>
  <c r="BT80" i="4"/>
  <c r="BS80" i="4"/>
  <c r="BR80" i="4"/>
  <c r="BQ80" i="4"/>
  <c r="BP80" i="4"/>
  <c r="BN80" i="4"/>
  <c r="BM80" i="4"/>
  <c r="BK80" i="4"/>
  <c r="BJ80" i="4"/>
  <c r="BI80" i="4"/>
  <c r="BH80" i="4"/>
  <c r="BG80" i="4"/>
  <c r="BF80" i="4"/>
  <c r="BE80" i="4"/>
  <c r="BD80" i="4"/>
  <c r="BC80" i="4"/>
  <c r="BB80" i="4"/>
  <c r="BA80" i="4"/>
  <c r="AZ80" i="4"/>
  <c r="AL80" i="4"/>
  <c r="AM80" i="4" s="1"/>
  <c r="AZ79" i="4"/>
  <c r="AJ79" i="4"/>
  <c r="CC79" i="4" s="1"/>
  <c r="AI79" i="4"/>
  <c r="CB79" i="4" s="1"/>
  <c r="AH79" i="4"/>
  <c r="CA79" i="4" s="1"/>
  <c r="AG79" i="4"/>
  <c r="BZ79" i="4" s="1"/>
  <c r="AF79" i="4"/>
  <c r="BY79" i="4" s="1"/>
  <c r="AE79" i="4"/>
  <c r="BX79" i="4" s="1"/>
  <c r="AD79" i="4"/>
  <c r="BW79" i="4" s="1"/>
  <c r="AC79" i="4"/>
  <c r="BV79" i="4" s="1"/>
  <c r="AB79" i="4"/>
  <c r="BU79" i="4" s="1"/>
  <c r="AA79" i="4"/>
  <c r="BT79" i="4" s="1"/>
  <c r="Z79" i="4"/>
  <c r="BS79" i="4" s="1"/>
  <c r="Y79" i="4"/>
  <c r="BR79" i="4" s="1"/>
  <c r="X79" i="4"/>
  <c r="BQ79" i="4" s="1"/>
  <c r="W79" i="4"/>
  <c r="BP79" i="4" s="1"/>
  <c r="V79" i="4"/>
  <c r="U79" i="4"/>
  <c r="BN79" i="4" s="1"/>
  <c r="T79" i="4"/>
  <c r="BM79" i="4" s="1"/>
  <c r="S79" i="4"/>
  <c r="BK79" i="4" s="1"/>
  <c r="R79" i="4"/>
  <c r="BJ79" i="4" s="1"/>
  <c r="Q79" i="4"/>
  <c r="BI79" i="4" s="1"/>
  <c r="P79" i="4"/>
  <c r="BH79" i="4" s="1"/>
  <c r="O79" i="4"/>
  <c r="BG79" i="4" s="1"/>
  <c r="N79" i="4"/>
  <c r="BF79" i="4" s="1"/>
  <c r="M79" i="4"/>
  <c r="BE79" i="4" s="1"/>
  <c r="L79" i="4"/>
  <c r="BD79" i="4" s="1"/>
  <c r="K79" i="4"/>
  <c r="BC79" i="4" s="1"/>
  <c r="J79" i="4"/>
  <c r="BB79" i="4" s="1"/>
  <c r="I79" i="4"/>
  <c r="AL79" i="4" s="1"/>
  <c r="AM79" i="4" s="1"/>
  <c r="CC78" i="4"/>
  <c r="CB78" i="4"/>
  <c r="CA78" i="4"/>
  <c r="BZ78" i="4"/>
  <c r="BY78" i="4"/>
  <c r="BX78" i="4"/>
  <c r="BW78" i="4"/>
  <c r="BV78" i="4"/>
  <c r="BU78" i="4"/>
  <c r="BT78" i="4"/>
  <c r="BS78" i="4"/>
  <c r="BR78" i="4"/>
  <c r="BQ78" i="4"/>
  <c r="BP78" i="4"/>
  <c r="BN78" i="4"/>
  <c r="BM78" i="4"/>
  <c r="BK78" i="4"/>
  <c r="BJ78" i="4"/>
  <c r="BI78" i="4"/>
  <c r="BH78" i="4"/>
  <c r="BG78" i="4"/>
  <c r="BF78" i="4"/>
  <c r="BE78" i="4"/>
  <c r="BD78" i="4"/>
  <c r="BC78" i="4"/>
  <c r="BB78" i="4"/>
  <c r="BA78" i="4"/>
  <c r="AZ78" i="4"/>
  <c r="AL78" i="4"/>
  <c r="AM78" i="4" s="1"/>
  <c r="CC77" i="4"/>
  <c r="CB77" i="4"/>
  <c r="CA77" i="4"/>
  <c r="BZ77" i="4"/>
  <c r="BY77" i="4"/>
  <c r="BX77" i="4"/>
  <c r="BW77" i="4"/>
  <c r="BV77" i="4"/>
  <c r="BU77" i="4"/>
  <c r="BT77" i="4"/>
  <c r="BS77" i="4"/>
  <c r="BR77" i="4"/>
  <c r="BQ77" i="4"/>
  <c r="BP77" i="4"/>
  <c r="BN77" i="4"/>
  <c r="BM77" i="4"/>
  <c r="BK77" i="4"/>
  <c r="BJ77" i="4"/>
  <c r="BI77" i="4"/>
  <c r="BH77" i="4"/>
  <c r="BG77" i="4"/>
  <c r="BF77" i="4"/>
  <c r="BE77" i="4"/>
  <c r="BD77" i="4"/>
  <c r="BC77" i="4"/>
  <c r="BB77" i="4"/>
  <c r="BA77" i="4"/>
  <c r="AZ77" i="4"/>
  <c r="AL77" i="4"/>
  <c r="AM77" i="4" s="1"/>
  <c r="CC76" i="4"/>
  <c r="CB76" i="4"/>
  <c r="CA76" i="4"/>
  <c r="BZ76" i="4"/>
  <c r="BY76" i="4"/>
  <c r="BX76" i="4"/>
  <c r="BW76" i="4"/>
  <c r="BV76" i="4"/>
  <c r="BU76" i="4"/>
  <c r="BT76" i="4"/>
  <c r="BS76" i="4"/>
  <c r="BR76" i="4"/>
  <c r="BQ76" i="4"/>
  <c r="BP76" i="4"/>
  <c r="BN76" i="4"/>
  <c r="BM76" i="4"/>
  <c r="BK76" i="4"/>
  <c r="BJ76" i="4"/>
  <c r="BI76" i="4"/>
  <c r="BH76" i="4"/>
  <c r="BG76" i="4"/>
  <c r="BF76" i="4"/>
  <c r="BE76" i="4"/>
  <c r="BD76" i="4"/>
  <c r="BC76" i="4"/>
  <c r="BB76" i="4"/>
  <c r="BA76" i="4"/>
  <c r="AZ76" i="4"/>
  <c r="AL76" i="4"/>
  <c r="AM76" i="4" s="1"/>
  <c r="CC75" i="4"/>
  <c r="CB75" i="4"/>
  <c r="CA75" i="4"/>
  <c r="BZ75" i="4"/>
  <c r="BY75" i="4"/>
  <c r="BX75" i="4"/>
  <c r="BW75" i="4"/>
  <c r="BV75" i="4"/>
  <c r="BU75" i="4"/>
  <c r="BT75" i="4"/>
  <c r="BS75" i="4"/>
  <c r="BR75" i="4"/>
  <c r="BQ75" i="4"/>
  <c r="BP75" i="4"/>
  <c r="BN75" i="4"/>
  <c r="BM75" i="4"/>
  <c r="BK75" i="4"/>
  <c r="BJ75" i="4"/>
  <c r="BI75" i="4"/>
  <c r="BH75" i="4"/>
  <c r="BG75" i="4"/>
  <c r="BF75" i="4"/>
  <c r="BE75" i="4"/>
  <c r="BD75" i="4"/>
  <c r="BC75" i="4"/>
  <c r="BB75" i="4"/>
  <c r="BA75" i="4"/>
  <c r="AZ75" i="4"/>
  <c r="AL75" i="4"/>
  <c r="AM75" i="4" s="1"/>
  <c r="CC74" i="4"/>
  <c r="CB74" i="4"/>
  <c r="CA74" i="4"/>
  <c r="BZ74" i="4"/>
  <c r="BY74" i="4"/>
  <c r="BX74" i="4"/>
  <c r="BW74" i="4"/>
  <c r="BV74" i="4"/>
  <c r="BU74" i="4"/>
  <c r="BT74" i="4"/>
  <c r="BS74" i="4"/>
  <c r="BR74" i="4"/>
  <c r="BQ74" i="4"/>
  <c r="BP74" i="4"/>
  <c r="BN74" i="4"/>
  <c r="BM74" i="4"/>
  <c r="BK74" i="4"/>
  <c r="BJ74" i="4"/>
  <c r="BI74" i="4"/>
  <c r="BH74" i="4"/>
  <c r="BG74" i="4"/>
  <c r="BF74" i="4"/>
  <c r="BE74" i="4"/>
  <c r="BD74" i="4"/>
  <c r="BC74" i="4"/>
  <c r="BB74" i="4"/>
  <c r="BA74" i="4"/>
  <c r="AZ74" i="4"/>
  <c r="AL74" i="4"/>
  <c r="AM74" i="4" s="1"/>
  <c r="CC73" i="4"/>
  <c r="CB73" i="4"/>
  <c r="CA73" i="4"/>
  <c r="BZ73" i="4"/>
  <c r="BY73" i="4"/>
  <c r="BX73" i="4"/>
  <c r="BW73" i="4"/>
  <c r="BV73" i="4"/>
  <c r="BU73" i="4"/>
  <c r="BT73" i="4"/>
  <c r="BS73" i="4"/>
  <c r="BR73" i="4"/>
  <c r="BQ73" i="4"/>
  <c r="BP73" i="4"/>
  <c r="BN73" i="4"/>
  <c r="BM73" i="4"/>
  <c r="BK73" i="4"/>
  <c r="BJ73" i="4"/>
  <c r="BI73" i="4"/>
  <c r="BH73" i="4"/>
  <c r="BG73" i="4"/>
  <c r="BF73" i="4"/>
  <c r="BE73" i="4"/>
  <c r="BD73" i="4"/>
  <c r="BC73" i="4"/>
  <c r="BB73" i="4"/>
  <c r="BA73" i="4"/>
  <c r="AZ73" i="4"/>
  <c r="AM73" i="4"/>
  <c r="AL73" i="4"/>
  <c r="CC72" i="4"/>
  <c r="CB72" i="4"/>
  <c r="CA72" i="4"/>
  <c r="BZ72" i="4"/>
  <c r="BY72" i="4"/>
  <c r="BX72" i="4"/>
  <c r="BW72" i="4"/>
  <c r="BV72" i="4"/>
  <c r="BU72" i="4"/>
  <c r="BT72" i="4"/>
  <c r="BS72" i="4"/>
  <c r="BR72" i="4"/>
  <c r="BQ72" i="4"/>
  <c r="BP72" i="4"/>
  <c r="BN72" i="4"/>
  <c r="BM72" i="4"/>
  <c r="BK72" i="4"/>
  <c r="BJ72" i="4"/>
  <c r="BI72" i="4"/>
  <c r="BH72" i="4"/>
  <c r="BG72" i="4"/>
  <c r="BF72" i="4"/>
  <c r="BE72" i="4"/>
  <c r="BD72" i="4"/>
  <c r="BC72" i="4"/>
  <c r="BB72" i="4"/>
  <c r="BA72" i="4"/>
  <c r="AZ72" i="4"/>
  <c r="AL72" i="4"/>
  <c r="AM72" i="4" s="1"/>
  <c r="CC71" i="4"/>
  <c r="CB71" i="4"/>
  <c r="CA71" i="4"/>
  <c r="BZ71" i="4"/>
  <c r="BY71" i="4"/>
  <c r="BX71" i="4"/>
  <c r="BW71" i="4"/>
  <c r="BV71" i="4"/>
  <c r="BU71" i="4"/>
  <c r="BT71" i="4"/>
  <c r="BS71" i="4"/>
  <c r="BR71" i="4"/>
  <c r="BQ71" i="4"/>
  <c r="BP71" i="4"/>
  <c r="BN71" i="4"/>
  <c r="BM71" i="4"/>
  <c r="BK71" i="4"/>
  <c r="BJ71" i="4"/>
  <c r="BI71" i="4"/>
  <c r="BH71" i="4"/>
  <c r="BG71" i="4"/>
  <c r="BF71" i="4"/>
  <c r="BE71" i="4"/>
  <c r="BD71" i="4"/>
  <c r="BC71" i="4"/>
  <c r="BB71" i="4"/>
  <c r="BA71" i="4"/>
  <c r="AZ71" i="4"/>
  <c r="AL71" i="4"/>
  <c r="AM71" i="4" s="1"/>
  <c r="CC70" i="4"/>
  <c r="CB70" i="4"/>
  <c r="CA70" i="4"/>
  <c r="BZ70" i="4"/>
  <c r="BY70" i="4"/>
  <c r="BX70" i="4"/>
  <c r="BW70" i="4"/>
  <c r="BV70" i="4"/>
  <c r="BU70" i="4"/>
  <c r="BT70" i="4"/>
  <c r="BS70" i="4"/>
  <c r="BR70" i="4"/>
  <c r="BQ70" i="4"/>
  <c r="BP70" i="4"/>
  <c r="BN70" i="4"/>
  <c r="BM70" i="4"/>
  <c r="BK70" i="4"/>
  <c r="BJ70" i="4"/>
  <c r="BI70" i="4"/>
  <c r="BH70" i="4"/>
  <c r="BG70" i="4"/>
  <c r="BF70" i="4"/>
  <c r="BE70" i="4"/>
  <c r="BD70" i="4"/>
  <c r="BC70" i="4"/>
  <c r="BB70" i="4"/>
  <c r="BA70" i="4"/>
  <c r="AZ70" i="4"/>
  <c r="AL70" i="4"/>
  <c r="AM70" i="4" s="1"/>
  <c r="CC69" i="4"/>
  <c r="CB69" i="4"/>
  <c r="CA69" i="4"/>
  <c r="BZ69" i="4"/>
  <c r="BY69" i="4"/>
  <c r="BX69" i="4"/>
  <c r="BW69" i="4"/>
  <c r="BV69" i="4"/>
  <c r="BU69" i="4"/>
  <c r="BT69" i="4"/>
  <c r="BS69" i="4"/>
  <c r="BR69" i="4"/>
  <c r="BQ69" i="4"/>
  <c r="BP69" i="4"/>
  <c r="BN69" i="4"/>
  <c r="BM69" i="4"/>
  <c r="BK69" i="4"/>
  <c r="BJ69" i="4"/>
  <c r="BI69" i="4"/>
  <c r="BH69" i="4"/>
  <c r="BG69" i="4"/>
  <c r="BF69" i="4"/>
  <c r="BE69" i="4"/>
  <c r="BD69" i="4"/>
  <c r="BC69" i="4"/>
  <c r="BB69" i="4"/>
  <c r="BA69" i="4"/>
  <c r="AZ69" i="4"/>
  <c r="AL69" i="4"/>
  <c r="AM69" i="4" s="1"/>
  <c r="CC68" i="4"/>
  <c r="CB68" i="4"/>
  <c r="CA68" i="4"/>
  <c r="BZ68" i="4"/>
  <c r="BY68" i="4"/>
  <c r="BX68" i="4"/>
  <c r="BW68" i="4"/>
  <c r="BV68" i="4"/>
  <c r="BU68" i="4"/>
  <c r="BT68" i="4"/>
  <c r="BS68" i="4"/>
  <c r="BR68" i="4"/>
  <c r="BQ68" i="4"/>
  <c r="BP68" i="4"/>
  <c r="BN68" i="4"/>
  <c r="BM68" i="4"/>
  <c r="BK68" i="4"/>
  <c r="BJ68" i="4"/>
  <c r="BI68" i="4"/>
  <c r="BH68" i="4"/>
  <c r="BG68" i="4"/>
  <c r="BF68" i="4"/>
  <c r="BE68" i="4"/>
  <c r="BD68" i="4"/>
  <c r="BC68" i="4"/>
  <c r="BB68" i="4"/>
  <c r="BA68" i="4"/>
  <c r="AZ68" i="4"/>
  <c r="AL68" i="4"/>
  <c r="AM68" i="4" s="1"/>
  <c r="CC67" i="4"/>
  <c r="CB67" i="4"/>
  <c r="CA67" i="4"/>
  <c r="BZ67" i="4"/>
  <c r="BY67" i="4"/>
  <c r="BX67" i="4"/>
  <c r="BW67" i="4"/>
  <c r="BV67" i="4"/>
  <c r="BU67" i="4"/>
  <c r="BT67" i="4"/>
  <c r="BS67" i="4"/>
  <c r="BR67" i="4"/>
  <c r="BQ67" i="4"/>
  <c r="BP67" i="4"/>
  <c r="BN67" i="4"/>
  <c r="BM67" i="4"/>
  <c r="BK67" i="4"/>
  <c r="BJ67" i="4"/>
  <c r="BI67" i="4"/>
  <c r="BH67" i="4"/>
  <c r="BG67" i="4"/>
  <c r="BF67" i="4"/>
  <c r="BE67" i="4"/>
  <c r="BD67" i="4"/>
  <c r="BC67" i="4"/>
  <c r="BB67" i="4"/>
  <c r="BA67" i="4"/>
  <c r="AZ67" i="4"/>
  <c r="AL67" i="4"/>
  <c r="AM67" i="4" s="1"/>
  <c r="CC66" i="4"/>
  <c r="CB66" i="4"/>
  <c r="CA66" i="4"/>
  <c r="BZ66" i="4"/>
  <c r="BY66" i="4"/>
  <c r="BX66" i="4"/>
  <c r="BW66" i="4"/>
  <c r="BV66" i="4"/>
  <c r="BU66" i="4"/>
  <c r="BT66" i="4"/>
  <c r="BS66" i="4"/>
  <c r="BR66" i="4"/>
  <c r="BQ66" i="4"/>
  <c r="BP66" i="4"/>
  <c r="BN66" i="4"/>
  <c r="BM66" i="4"/>
  <c r="BK66" i="4"/>
  <c r="BJ66" i="4"/>
  <c r="BI66" i="4"/>
  <c r="BH66" i="4"/>
  <c r="BG66" i="4"/>
  <c r="BF66" i="4"/>
  <c r="BE66" i="4"/>
  <c r="BD66" i="4"/>
  <c r="BC66" i="4"/>
  <c r="BB66" i="4"/>
  <c r="BA66" i="4"/>
  <c r="AZ66" i="4"/>
  <c r="AL66" i="4"/>
  <c r="AM66" i="4" s="1"/>
  <c r="CC65" i="4"/>
  <c r="CB65" i="4"/>
  <c r="CA65" i="4"/>
  <c r="BZ65" i="4"/>
  <c r="BY65" i="4"/>
  <c r="BX65" i="4"/>
  <c r="BW65" i="4"/>
  <c r="BV65" i="4"/>
  <c r="BU65" i="4"/>
  <c r="BT65" i="4"/>
  <c r="BS65" i="4"/>
  <c r="BR65" i="4"/>
  <c r="BQ65" i="4"/>
  <c r="BP65" i="4"/>
  <c r="BN65" i="4"/>
  <c r="BM65" i="4"/>
  <c r="BK65" i="4"/>
  <c r="BJ65" i="4"/>
  <c r="BI65" i="4"/>
  <c r="BH65" i="4"/>
  <c r="BG65" i="4"/>
  <c r="BF65" i="4"/>
  <c r="BE65" i="4"/>
  <c r="BD65" i="4"/>
  <c r="BC65" i="4"/>
  <c r="BB65" i="4"/>
  <c r="BA65" i="4"/>
  <c r="AZ65" i="4"/>
  <c r="AL65" i="4"/>
  <c r="AM65" i="4" s="1"/>
  <c r="CC64" i="4"/>
  <c r="CB64" i="4"/>
  <c r="CA64" i="4"/>
  <c r="BZ64" i="4"/>
  <c r="BY64" i="4"/>
  <c r="BX64" i="4"/>
  <c r="BW64" i="4"/>
  <c r="BV64" i="4"/>
  <c r="BU64" i="4"/>
  <c r="BT64" i="4"/>
  <c r="BS64" i="4"/>
  <c r="BR64" i="4"/>
  <c r="BQ64" i="4"/>
  <c r="BP64" i="4"/>
  <c r="BN64" i="4"/>
  <c r="BM64" i="4"/>
  <c r="BK64" i="4"/>
  <c r="BJ64" i="4"/>
  <c r="BI64" i="4"/>
  <c r="BH64" i="4"/>
  <c r="BG64" i="4"/>
  <c r="BF64" i="4"/>
  <c r="BE64" i="4"/>
  <c r="BD64" i="4"/>
  <c r="BC64" i="4"/>
  <c r="BB64" i="4"/>
  <c r="BA64" i="4"/>
  <c r="AZ64" i="4"/>
  <c r="AL64" i="4"/>
  <c r="AM64" i="4" s="1"/>
  <c r="CC63" i="4"/>
  <c r="CB63" i="4"/>
  <c r="CA63" i="4"/>
  <c r="BZ63" i="4"/>
  <c r="BY63" i="4"/>
  <c r="BX63" i="4"/>
  <c r="BW63" i="4"/>
  <c r="BV63" i="4"/>
  <c r="BU63" i="4"/>
  <c r="BT63" i="4"/>
  <c r="BS63" i="4"/>
  <c r="BR63" i="4"/>
  <c r="BQ63" i="4"/>
  <c r="BP63" i="4"/>
  <c r="BN63" i="4"/>
  <c r="BM63" i="4"/>
  <c r="BK63" i="4"/>
  <c r="BJ63" i="4"/>
  <c r="BI63" i="4"/>
  <c r="BH63" i="4"/>
  <c r="BG63" i="4"/>
  <c r="BF63" i="4"/>
  <c r="BE63" i="4"/>
  <c r="BD63" i="4"/>
  <c r="BC63" i="4"/>
  <c r="BB63" i="4"/>
  <c r="BA63" i="4"/>
  <c r="AZ63" i="4"/>
  <c r="AL63" i="4"/>
  <c r="AM63" i="4" s="1"/>
  <c r="CC62" i="4"/>
  <c r="CB62" i="4"/>
  <c r="CA62" i="4"/>
  <c r="BZ62" i="4"/>
  <c r="BY62" i="4"/>
  <c r="BX62" i="4"/>
  <c r="BW62" i="4"/>
  <c r="BV62" i="4"/>
  <c r="BU62" i="4"/>
  <c r="BT62" i="4"/>
  <c r="BS62" i="4"/>
  <c r="BR62" i="4"/>
  <c r="BQ62" i="4"/>
  <c r="BP62" i="4"/>
  <c r="BN62" i="4"/>
  <c r="BM62" i="4"/>
  <c r="BK62" i="4"/>
  <c r="BJ62" i="4"/>
  <c r="BI62" i="4"/>
  <c r="BH62" i="4"/>
  <c r="BG62" i="4"/>
  <c r="BF62" i="4"/>
  <c r="BE62" i="4"/>
  <c r="BD62" i="4"/>
  <c r="BC62" i="4"/>
  <c r="BB62" i="4"/>
  <c r="BA62" i="4"/>
  <c r="AZ62" i="4"/>
  <c r="AL62" i="4"/>
  <c r="AM62" i="4" s="1"/>
  <c r="CC61" i="4"/>
  <c r="CB61" i="4"/>
  <c r="CA61" i="4"/>
  <c r="BZ61" i="4"/>
  <c r="BY61" i="4"/>
  <c r="BX61" i="4"/>
  <c r="BW61" i="4"/>
  <c r="BV61" i="4"/>
  <c r="BU61" i="4"/>
  <c r="BT61" i="4"/>
  <c r="BS61" i="4"/>
  <c r="BR61" i="4"/>
  <c r="BQ61" i="4"/>
  <c r="BP61" i="4"/>
  <c r="BN61" i="4"/>
  <c r="BM61" i="4"/>
  <c r="BK61" i="4"/>
  <c r="BJ61" i="4"/>
  <c r="BI61" i="4"/>
  <c r="BH61" i="4"/>
  <c r="BG61" i="4"/>
  <c r="BF61" i="4"/>
  <c r="BE61" i="4"/>
  <c r="BD61" i="4"/>
  <c r="BC61" i="4"/>
  <c r="BB61" i="4"/>
  <c r="BA61" i="4"/>
  <c r="AZ61" i="4"/>
  <c r="AL61" i="4"/>
  <c r="AM61" i="4" s="1"/>
  <c r="CC60" i="4"/>
  <c r="CB60" i="4"/>
  <c r="CA60" i="4"/>
  <c r="BZ60" i="4"/>
  <c r="BY60" i="4"/>
  <c r="BX60" i="4"/>
  <c r="BW60" i="4"/>
  <c r="BV60" i="4"/>
  <c r="BU60" i="4"/>
  <c r="BT60" i="4"/>
  <c r="BS60" i="4"/>
  <c r="BR60" i="4"/>
  <c r="BQ60" i="4"/>
  <c r="BP60" i="4"/>
  <c r="BN60" i="4"/>
  <c r="BM60" i="4"/>
  <c r="BK60" i="4"/>
  <c r="BJ60" i="4"/>
  <c r="BI60" i="4"/>
  <c r="BH60" i="4"/>
  <c r="BG60" i="4"/>
  <c r="BF60" i="4"/>
  <c r="BE60" i="4"/>
  <c r="BD60" i="4"/>
  <c r="BC60" i="4"/>
  <c r="BB60" i="4"/>
  <c r="BA60" i="4"/>
  <c r="AZ60" i="4"/>
  <c r="AL60" i="4"/>
  <c r="AM60" i="4" s="1"/>
  <c r="CC59" i="4"/>
  <c r="CB59" i="4"/>
  <c r="CA59" i="4"/>
  <c r="BZ59" i="4"/>
  <c r="BY59" i="4"/>
  <c r="BX59" i="4"/>
  <c r="BW59" i="4"/>
  <c r="BV59" i="4"/>
  <c r="BU59" i="4"/>
  <c r="BT59" i="4"/>
  <c r="BS59" i="4"/>
  <c r="BR59" i="4"/>
  <c r="BQ59" i="4"/>
  <c r="BP59" i="4"/>
  <c r="BN59" i="4"/>
  <c r="BM59" i="4"/>
  <c r="BK59" i="4"/>
  <c r="BJ59" i="4"/>
  <c r="BI59" i="4"/>
  <c r="BH59" i="4"/>
  <c r="BG59" i="4"/>
  <c r="BF59" i="4"/>
  <c r="BE59" i="4"/>
  <c r="BD59" i="4"/>
  <c r="BC59" i="4"/>
  <c r="BB59" i="4"/>
  <c r="BA59" i="4"/>
  <c r="AZ59" i="4"/>
  <c r="AL59" i="4"/>
  <c r="AM59" i="4" s="1"/>
  <c r="CC58" i="4"/>
  <c r="CB58" i="4"/>
  <c r="CA58" i="4"/>
  <c r="BZ58" i="4"/>
  <c r="BY58" i="4"/>
  <c r="BX58" i="4"/>
  <c r="BW58" i="4"/>
  <c r="BV58" i="4"/>
  <c r="BU58" i="4"/>
  <c r="BT58" i="4"/>
  <c r="BS58" i="4"/>
  <c r="BR58" i="4"/>
  <c r="BQ58" i="4"/>
  <c r="BP58" i="4"/>
  <c r="BN58" i="4"/>
  <c r="BM58" i="4"/>
  <c r="BK58" i="4"/>
  <c r="BJ58" i="4"/>
  <c r="BI58" i="4"/>
  <c r="BH58" i="4"/>
  <c r="BG58" i="4"/>
  <c r="BF58" i="4"/>
  <c r="BE58" i="4"/>
  <c r="BD58" i="4"/>
  <c r="BC58" i="4"/>
  <c r="BB58" i="4"/>
  <c r="BA58" i="4"/>
  <c r="AZ58" i="4"/>
  <c r="AL58" i="4"/>
  <c r="AM58" i="4" s="1"/>
  <c r="CC57" i="4"/>
  <c r="CB57" i="4"/>
  <c r="CA57" i="4"/>
  <c r="BZ57" i="4"/>
  <c r="BY57" i="4"/>
  <c r="BX57" i="4"/>
  <c r="BW57" i="4"/>
  <c r="BV57" i="4"/>
  <c r="BU57" i="4"/>
  <c r="BT57" i="4"/>
  <c r="BS57" i="4"/>
  <c r="BR57" i="4"/>
  <c r="BQ57" i="4"/>
  <c r="BP57" i="4"/>
  <c r="BN57" i="4"/>
  <c r="BM57" i="4"/>
  <c r="BK57" i="4"/>
  <c r="BJ57" i="4"/>
  <c r="BI57" i="4"/>
  <c r="BH57" i="4"/>
  <c r="BG57" i="4"/>
  <c r="BF57" i="4"/>
  <c r="BE57" i="4"/>
  <c r="BD57" i="4"/>
  <c r="BC57" i="4"/>
  <c r="BB57" i="4"/>
  <c r="BA57" i="4"/>
  <c r="AZ57" i="4"/>
  <c r="AL57" i="4"/>
  <c r="AM57" i="4" s="1"/>
  <c r="CC56" i="4"/>
  <c r="CB56" i="4"/>
  <c r="CA56" i="4"/>
  <c r="BZ56" i="4"/>
  <c r="BY56" i="4"/>
  <c r="BX56" i="4"/>
  <c r="BW56" i="4"/>
  <c r="BV56" i="4"/>
  <c r="BU56" i="4"/>
  <c r="BT56" i="4"/>
  <c r="BS56" i="4"/>
  <c r="BR56" i="4"/>
  <c r="BQ56" i="4"/>
  <c r="BP56" i="4"/>
  <c r="BN56" i="4"/>
  <c r="BM56" i="4"/>
  <c r="BK56" i="4"/>
  <c r="BJ56" i="4"/>
  <c r="BI56" i="4"/>
  <c r="BH56" i="4"/>
  <c r="BG56" i="4"/>
  <c r="BF56" i="4"/>
  <c r="BE56" i="4"/>
  <c r="BD56" i="4"/>
  <c r="BC56" i="4"/>
  <c r="BB56" i="4"/>
  <c r="BA56" i="4"/>
  <c r="AZ56" i="4"/>
  <c r="AL56" i="4"/>
  <c r="AM56" i="4" s="1"/>
  <c r="CC55" i="4"/>
  <c r="CB55" i="4"/>
  <c r="CA55" i="4"/>
  <c r="BZ55" i="4"/>
  <c r="BY55" i="4"/>
  <c r="BX55" i="4"/>
  <c r="BW55" i="4"/>
  <c r="BV55" i="4"/>
  <c r="BU55" i="4"/>
  <c r="BT55" i="4"/>
  <c r="BS55" i="4"/>
  <c r="BR55" i="4"/>
  <c r="BQ55" i="4"/>
  <c r="BP55" i="4"/>
  <c r="BN55" i="4"/>
  <c r="BM55" i="4"/>
  <c r="BK55" i="4"/>
  <c r="BJ55" i="4"/>
  <c r="BI55" i="4"/>
  <c r="BH55" i="4"/>
  <c r="BG55" i="4"/>
  <c r="BF55" i="4"/>
  <c r="BE55" i="4"/>
  <c r="BD55" i="4"/>
  <c r="BC55" i="4"/>
  <c r="BB55" i="4"/>
  <c r="BA55" i="4"/>
  <c r="AZ55" i="4"/>
  <c r="AL55" i="4"/>
  <c r="AM55" i="4" s="1"/>
  <c r="CC54" i="4"/>
  <c r="CB54" i="4"/>
  <c r="CA54" i="4"/>
  <c r="BZ54" i="4"/>
  <c r="BY54" i="4"/>
  <c r="BX54" i="4"/>
  <c r="BW54" i="4"/>
  <c r="BV54" i="4"/>
  <c r="BU54" i="4"/>
  <c r="BT54" i="4"/>
  <c r="BS54" i="4"/>
  <c r="BR54" i="4"/>
  <c r="BQ54" i="4"/>
  <c r="BP54" i="4"/>
  <c r="BN54" i="4"/>
  <c r="BM54" i="4"/>
  <c r="BK54" i="4"/>
  <c r="BJ54" i="4"/>
  <c r="BI54" i="4"/>
  <c r="BH54" i="4"/>
  <c r="BG54" i="4"/>
  <c r="BF54" i="4"/>
  <c r="BE54" i="4"/>
  <c r="BD54" i="4"/>
  <c r="BC54" i="4"/>
  <c r="BB54" i="4"/>
  <c r="BA54" i="4"/>
  <c r="AZ54" i="4"/>
  <c r="AL54" i="4"/>
  <c r="AM54" i="4" s="1"/>
  <c r="CC53" i="4"/>
  <c r="CB53" i="4"/>
  <c r="CA53" i="4"/>
  <c r="BZ53" i="4"/>
  <c r="BY53" i="4"/>
  <c r="BX53" i="4"/>
  <c r="BW53" i="4"/>
  <c r="BV53" i="4"/>
  <c r="BU53" i="4"/>
  <c r="BT53" i="4"/>
  <c r="BS53" i="4"/>
  <c r="BR53" i="4"/>
  <c r="BQ53" i="4"/>
  <c r="BP53" i="4"/>
  <c r="BN53" i="4"/>
  <c r="BM53" i="4"/>
  <c r="BK53" i="4"/>
  <c r="BJ53" i="4"/>
  <c r="BI53" i="4"/>
  <c r="BH53" i="4"/>
  <c r="BG53" i="4"/>
  <c r="BF53" i="4"/>
  <c r="BE53" i="4"/>
  <c r="BD53" i="4"/>
  <c r="BC53" i="4"/>
  <c r="BB53" i="4"/>
  <c r="BA53" i="4"/>
  <c r="AZ53" i="4"/>
  <c r="AL53" i="4"/>
  <c r="AM53" i="4" s="1"/>
  <c r="CC52" i="4"/>
  <c r="CB52" i="4"/>
  <c r="CA52" i="4"/>
  <c r="BZ52" i="4"/>
  <c r="BY52" i="4"/>
  <c r="BX52" i="4"/>
  <c r="BW52" i="4"/>
  <c r="BV52" i="4"/>
  <c r="BU52" i="4"/>
  <c r="BT52" i="4"/>
  <c r="BS52" i="4"/>
  <c r="BR52" i="4"/>
  <c r="BQ52" i="4"/>
  <c r="BP52" i="4"/>
  <c r="BN52" i="4"/>
  <c r="BM52" i="4"/>
  <c r="BK52" i="4"/>
  <c r="BJ52" i="4"/>
  <c r="BI52" i="4"/>
  <c r="BH52" i="4"/>
  <c r="BG52" i="4"/>
  <c r="BF52" i="4"/>
  <c r="BE52" i="4"/>
  <c r="BD52" i="4"/>
  <c r="BC52" i="4"/>
  <c r="BB52" i="4"/>
  <c r="BA52" i="4"/>
  <c r="AZ52" i="4"/>
  <c r="AL52" i="4"/>
  <c r="AM52" i="4" s="1"/>
  <c r="CC51" i="4"/>
  <c r="CB51" i="4"/>
  <c r="CA51" i="4"/>
  <c r="BZ51" i="4"/>
  <c r="BY51" i="4"/>
  <c r="BX51" i="4"/>
  <c r="BW51" i="4"/>
  <c r="BV51" i="4"/>
  <c r="BU51" i="4"/>
  <c r="BT51" i="4"/>
  <c r="BS51" i="4"/>
  <c r="BR51" i="4"/>
  <c r="BQ51" i="4"/>
  <c r="BP51" i="4"/>
  <c r="BN51" i="4"/>
  <c r="BM51" i="4"/>
  <c r="BK51" i="4"/>
  <c r="BJ51" i="4"/>
  <c r="BI51" i="4"/>
  <c r="BH51" i="4"/>
  <c r="BG51" i="4"/>
  <c r="BF51" i="4"/>
  <c r="BE51" i="4"/>
  <c r="BD51" i="4"/>
  <c r="BC51" i="4"/>
  <c r="BB51" i="4"/>
  <c r="BA51" i="4"/>
  <c r="AZ51" i="4"/>
  <c r="AL51" i="4"/>
  <c r="AM51" i="4" s="1"/>
  <c r="CC50" i="4"/>
  <c r="CB50" i="4"/>
  <c r="CA50" i="4"/>
  <c r="BZ50" i="4"/>
  <c r="BY50" i="4"/>
  <c r="BX50" i="4"/>
  <c r="BW50" i="4"/>
  <c r="BV50" i="4"/>
  <c r="BU50" i="4"/>
  <c r="BT50" i="4"/>
  <c r="BS50" i="4"/>
  <c r="BR50" i="4"/>
  <c r="BQ50" i="4"/>
  <c r="BP50" i="4"/>
  <c r="BN50" i="4"/>
  <c r="BM50" i="4"/>
  <c r="BK50" i="4"/>
  <c r="BJ50" i="4"/>
  <c r="BI50" i="4"/>
  <c r="BH50" i="4"/>
  <c r="BG50" i="4"/>
  <c r="BF50" i="4"/>
  <c r="BE50" i="4"/>
  <c r="BD50" i="4"/>
  <c r="BC50" i="4"/>
  <c r="BB50" i="4"/>
  <c r="BA50" i="4"/>
  <c r="AZ50" i="4"/>
  <c r="AL50" i="4"/>
  <c r="AM50" i="4" s="1"/>
  <c r="CC49" i="4"/>
  <c r="CB49" i="4"/>
  <c r="CA49" i="4"/>
  <c r="BZ49" i="4"/>
  <c r="BY49" i="4"/>
  <c r="BX49" i="4"/>
  <c r="BW49" i="4"/>
  <c r="BV49" i="4"/>
  <c r="BU49" i="4"/>
  <c r="BT49" i="4"/>
  <c r="BS49" i="4"/>
  <c r="BR49" i="4"/>
  <c r="BQ49" i="4"/>
  <c r="BP49" i="4"/>
  <c r="BN49" i="4"/>
  <c r="BM49" i="4"/>
  <c r="BK49" i="4"/>
  <c r="BJ49" i="4"/>
  <c r="BI49" i="4"/>
  <c r="BH49" i="4"/>
  <c r="BG49" i="4"/>
  <c r="BF49" i="4"/>
  <c r="BE49" i="4"/>
  <c r="BD49" i="4"/>
  <c r="BC49" i="4"/>
  <c r="BB49" i="4"/>
  <c r="BA49" i="4"/>
  <c r="AZ49" i="4"/>
  <c r="AL49" i="4"/>
  <c r="AM49" i="4" s="1"/>
  <c r="CC48" i="4"/>
  <c r="CB48" i="4"/>
  <c r="CA48" i="4"/>
  <c r="BZ48" i="4"/>
  <c r="BY48" i="4"/>
  <c r="BX48" i="4"/>
  <c r="BW48" i="4"/>
  <c r="BV48" i="4"/>
  <c r="BU48" i="4"/>
  <c r="BT48" i="4"/>
  <c r="BS48" i="4"/>
  <c r="BR48" i="4"/>
  <c r="BQ48" i="4"/>
  <c r="BP48" i="4"/>
  <c r="BN48" i="4"/>
  <c r="BM48" i="4"/>
  <c r="BK48" i="4"/>
  <c r="BJ48" i="4"/>
  <c r="BI48" i="4"/>
  <c r="BH48" i="4"/>
  <c r="BG48" i="4"/>
  <c r="BF48" i="4"/>
  <c r="BE48" i="4"/>
  <c r="BD48" i="4"/>
  <c r="BC48" i="4"/>
  <c r="BB48" i="4"/>
  <c r="BA48" i="4"/>
  <c r="AZ48" i="4"/>
  <c r="AL48" i="4"/>
  <c r="AM48" i="4" s="1"/>
  <c r="CC47" i="4"/>
  <c r="CB47" i="4"/>
  <c r="CA47" i="4"/>
  <c r="BZ47" i="4"/>
  <c r="BY47" i="4"/>
  <c r="BX47" i="4"/>
  <c r="BW47" i="4"/>
  <c r="BV47" i="4"/>
  <c r="BU47" i="4"/>
  <c r="BT47" i="4"/>
  <c r="BS47" i="4"/>
  <c r="BR47" i="4"/>
  <c r="BQ47" i="4"/>
  <c r="BP47" i="4"/>
  <c r="BN47" i="4"/>
  <c r="BM47" i="4"/>
  <c r="BK47" i="4"/>
  <c r="BJ47" i="4"/>
  <c r="BI47" i="4"/>
  <c r="BH47" i="4"/>
  <c r="BG47" i="4"/>
  <c r="BF47" i="4"/>
  <c r="BE47" i="4"/>
  <c r="BD47" i="4"/>
  <c r="BC47" i="4"/>
  <c r="BB47" i="4"/>
  <c r="BA47" i="4"/>
  <c r="AZ47" i="4"/>
  <c r="AM47" i="4"/>
  <c r="AL47" i="4"/>
  <c r="CC46" i="4"/>
  <c r="CB46" i="4"/>
  <c r="CA46" i="4"/>
  <c r="BZ46" i="4"/>
  <c r="BY46" i="4"/>
  <c r="BX46" i="4"/>
  <c r="BW46" i="4"/>
  <c r="BV46" i="4"/>
  <c r="BU46" i="4"/>
  <c r="BT46" i="4"/>
  <c r="BS46" i="4"/>
  <c r="BR46" i="4"/>
  <c r="BQ46" i="4"/>
  <c r="BP46" i="4"/>
  <c r="BN46" i="4"/>
  <c r="BM46" i="4"/>
  <c r="BK46" i="4"/>
  <c r="BJ46" i="4"/>
  <c r="BI46" i="4"/>
  <c r="BH46" i="4"/>
  <c r="BG46" i="4"/>
  <c r="BF46" i="4"/>
  <c r="BE46" i="4"/>
  <c r="BD46" i="4"/>
  <c r="BC46" i="4"/>
  <c r="BB46" i="4"/>
  <c r="BA46" i="4"/>
  <c r="AZ46" i="4"/>
  <c r="AL46" i="4"/>
  <c r="AM46" i="4" s="1"/>
  <c r="CC45" i="4"/>
  <c r="CB45" i="4"/>
  <c r="CA45" i="4"/>
  <c r="BZ45" i="4"/>
  <c r="BY45" i="4"/>
  <c r="BX45" i="4"/>
  <c r="BW45" i="4"/>
  <c r="BV45" i="4"/>
  <c r="BU45" i="4"/>
  <c r="BT45" i="4"/>
  <c r="BS45" i="4"/>
  <c r="BR45" i="4"/>
  <c r="BQ45" i="4"/>
  <c r="BP45" i="4"/>
  <c r="BN45" i="4"/>
  <c r="BM45" i="4"/>
  <c r="BK45" i="4"/>
  <c r="BJ45" i="4"/>
  <c r="BI45" i="4"/>
  <c r="BH45" i="4"/>
  <c r="BG45" i="4"/>
  <c r="BF45" i="4"/>
  <c r="BE45" i="4"/>
  <c r="BD45" i="4"/>
  <c r="BC45" i="4"/>
  <c r="BB45" i="4"/>
  <c r="BA45" i="4"/>
  <c r="AZ45" i="4"/>
  <c r="AL45" i="4"/>
  <c r="AM45" i="4" s="1"/>
  <c r="CC44" i="4"/>
  <c r="CB44" i="4"/>
  <c r="CA44" i="4"/>
  <c r="BZ44" i="4"/>
  <c r="BY44" i="4"/>
  <c r="BX44" i="4"/>
  <c r="BW44" i="4"/>
  <c r="BV44" i="4"/>
  <c r="BU44" i="4"/>
  <c r="BT44" i="4"/>
  <c r="BS44" i="4"/>
  <c r="BR44" i="4"/>
  <c r="BQ44" i="4"/>
  <c r="BP44" i="4"/>
  <c r="BN44" i="4"/>
  <c r="BM44" i="4"/>
  <c r="BK44" i="4"/>
  <c r="BJ44" i="4"/>
  <c r="BI44" i="4"/>
  <c r="BH44" i="4"/>
  <c r="BG44" i="4"/>
  <c r="BF44" i="4"/>
  <c r="BE44" i="4"/>
  <c r="BD44" i="4"/>
  <c r="BC44" i="4"/>
  <c r="BB44" i="4"/>
  <c r="BA44" i="4"/>
  <c r="AZ44" i="4"/>
  <c r="AL44" i="4"/>
  <c r="AM44" i="4" s="1"/>
  <c r="CC43" i="4"/>
  <c r="CB43" i="4"/>
  <c r="CA43" i="4"/>
  <c r="BZ43" i="4"/>
  <c r="BY43" i="4"/>
  <c r="BX43" i="4"/>
  <c r="BW43" i="4"/>
  <c r="BV43" i="4"/>
  <c r="BU43" i="4"/>
  <c r="BT43" i="4"/>
  <c r="BS43" i="4"/>
  <c r="BR43" i="4"/>
  <c r="BQ43" i="4"/>
  <c r="BP43" i="4"/>
  <c r="BN43" i="4"/>
  <c r="BM43" i="4"/>
  <c r="BK43" i="4"/>
  <c r="BJ43" i="4"/>
  <c r="BI43" i="4"/>
  <c r="BH43" i="4"/>
  <c r="BG43" i="4"/>
  <c r="BF43" i="4"/>
  <c r="BE43" i="4"/>
  <c r="BD43" i="4"/>
  <c r="BC43" i="4"/>
  <c r="BB43" i="4"/>
  <c r="BA43" i="4"/>
  <c r="AZ43" i="4"/>
  <c r="AL43" i="4"/>
  <c r="AM43" i="4" s="1"/>
  <c r="CC42" i="4"/>
  <c r="CB42" i="4"/>
  <c r="CA42" i="4"/>
  <c r="BZ42" i="4"/>
  <c r="BY42" i="4"/>
  <c r="BX42" i="4"/>
  <c r="BW42" i="4"/>
  <c r="BV42" i="4"/>
  <c r="BU42" i="4"/>
  <c r="BT42" i="4"/>
  <c r="BS42" i="4"/>
  <c r="BR42" i="4"/>
  <c r="BQ42" i="4"/>
  <c r="BP42" i="4"/>
  <c r="BN42" i="4"/>
  <c r="BM42" i="4"/>
  <c r="BK42" i="4"/>
  <c r="BJ42" i="4"/>
  <c r="BI42" i="4"/>
  <c r="BH42" i="4"/>
  <c r="BG42" i="4"/>
  <c r="BF42" i="4"/>
  <c r="BE42" i="4"/>
  <c r="BD42" i="4"/>
  <c r="BC42" i="4"/>
  <c r="BB42" i="4"/>
  <c r="BA42" i="4"/>
  <c r="AZ42" i="4"/>
  <c r="AL42" i="4"/>
  <c r="AM42" i="4" s="1"/>
  <c r="CC41" i="4"/>
  <c r="CB41" i="4"/>
  <c r="CA41" i="4"/>
  <c r="BZ41" i="4"/>
  <c r="BY41" i="4"/>
  <c r="BX41" i="4"/>
  <c r="BW41" i="4"/>
  <c r="BV41" i="4"/>
  <c r="BU41" i="4"/>
  <c r="BT41" i="4"/>
  <c r="BS41" i="4"/>
  <c r="BR41" i="4"/>
  <c r="BQ41" i="4"/>
  <c r="BP41" i="4"/>
  <c r="BN41" i="4"/>
  <c r="BM41" i="4"/>
  <c r="BK41" i="4"/>
  <c r="BJ41" i="4"/>
  <c r="BI41" i="4"/>
  <c r="BH41" i="4"/>
  <c r="BG41" i="4"/>
  <c r="BF41" i="4"/>
  <c r="BE41" i="4"/>
  <c r="BD41" i="4"/>
  <c r="BC41" i="4"/>
  <c r="BB41" i="4"/>
  <c r="BA41" i="4"/>
  <c r="AZ41" i="4"/>
  <c r="AL41" i="4"/>
  <c r="AM41" i="4" s="1"/>
  <c r="CC40" i="4"/>
  <c r="CB40" i="4"/>
  <c r="CA40" i="4"/>
  <c r="BZ40" i="4"/>
  <c r="BY40" i="4"/>
  <c r="BX40" i="4"/>
  <c r="BW40" i="4"/>
  <c r="BV40" i="4"/>
  <c r="BU40" i="4"/>
  <c r="BT40" i="4"/>
  <c r="BS40" i="4"/>
  <c r="BR40" i="4"/>
  <c r="BQ40" i="4"/>
  <c r="BP40" i="4"/>
  <c r="BN40" i="4"/>
  <c r="BM40" i="4"/>
  <c r="BK40" i="4"/>
  <c r="BJ40" i="4"/>
  <c r="BI40" i="4"/>
  <c r="BH40" i="4"/>
  <c r="BG40" i="4"/>
  <c r="BF40" i="4"/>
  <c r="BE40" i="4"/>
  <c r="BD40" i="4"/>
  <c r="BC40" i="4"/>
  <c r="BB40" i="4"/>
  <c r="BA40" i="4"/>
  <c r="AZ40" i="4"/>
  <c r="AL40" i="4"/>
  <c r="AM40" i="4" s="1"/>
  <c r="CC39" i="4"/>
  <c r="CB39" i="4"/>
  <c r="CA39" i="4"/>
  <c r="BZ39" i="4"/>
  <c r="BY39" i="4"/>
  <c r="BX39" i="4"/>
  <c r="BW39" i="4"/>
  <c r="BV39" i="4"/>
  <c r="BU39" i="4"/>
  <c r="BT39" i="4"/>
  <c r="BS39" i="4"/>
  <c r="BR39" i="4"/>
  <c r="BQ39" i="4"/>
  <c r="BP39" i="4"/>
  <c r="BN39" i="4"/>
  <c r="BM39" i="4"/>
  <c r="BK39" i="4"/>
  <c r="BJ39" i="4"/>
  <c r="BI39" i="4"/>
  <c r="BH39" i="4"/>
  <c r="BG39" i="4"/>
  <c r="BF39" i="4"/>
  <c r="BE39" i="4"/>
  <c r="BD39" i="4"/>
  <c r="BC39" i="4"/>
  <c r="BB39" i="4"/>
  <c r="BA39" i="4"/>
  <c r="AZ39" i="4"/>
  <c r="AL39" i="4"/>
  <c r="AM39" i="4" s="1"/>
  <c r="CC38" i="4"/>
  <c r="CB38" i="4"/>
  <c r="CA38" i="4"/>
  <c r="BZ38" i="4"/>
  <c r="BY38" i="4"/>
  <c r="BX38" i="4"/>
  <c r="BW38" i="4"/>
  <c r="BV38" i="4"/>
  <c r="BU38" i="4"/>
  <c r="BT38" i="4"/>
  <c r="BS38" i="4"/>
  <c r="BR38" i="4"/>
  <c r="BQ38" i="4"/>
  <c r="BP38" i="4"/>
  <c r="BN38" i="4"/>
  <c r="BM38" i="4"/>
  <c r="BK38" i="4"/>
  <c r="BJ38" i="4"/>
  <c r="BI38" i="4"/>
  <c r="BH38" i="4"/>
  <c r="BG38" i="4"/>
  <c r="BF38" i="4"/>
  <c r="BE38" i="4"/>
  <c r="BD38" i="4"/>
  <c r="BC38" i="4"/>
  <c r="BB38" i="4"/>
  <c r="BA38" i="4"/>
  <c r="AZ38" i="4"/>
  <c r="AL38" i="4"/>
  <c r="AM38" i="4" s="1"/>
  <c r="CC37" i="4"/>
  <c r="CB37" i="4"/>
  <c r="CA37" i="4"/>
  <c r="BZ37" i="4"/>
  <c r="BY37" i="4"/>
  <c r="BX37" i="4"/>
  <c r="BW37" i="4"/>
  <c r="BV37" i="4"/>
  <c r="BU37" i="4"/>
  <c r="BT37" i="4"/>
  <c r="BS37" i="4"/>
  <c r="BR37" i="4"/>
  <c r="BQ37" i="4"/>
  <c r="BP37" i="4"/>
  <c r="BN37" i="4"/>
  <c r="BM37" i="4"/>
  <c r="BK37" i="4"/>
  <c r="BJ37" i="4"/>
  <c r="BI37" i="4"/>
  <c r="BH37" i="4"/>
  <c r="BG37" i="4"/>
  <c r="BF37" i="4"/>
  <c r="BE37" i="4"/>
  <c r="BD37" i="4"/>
  <c r="BC37" i="4"/>
  <c r="BB37" i="4"/>
  <c r="BA37" i="4"/>
  <c r="AZ37" i="4"/>
  <c r="AM37" i="4"/>
  <c r="AL37" i="4"/>
  <c r="CC36" i="4"/>
  <c r="CB36" i="4"/>
  <c r="CA36" i="4"/>
  <c r="BZ36" i="4"/>
  <c r="BY36" i="4"/>
  <c r="BX36" i="4"/>
  <c r="BW36" i="4"/>
  <c r="BV36" i="4"/>
  <c r="BU36" i="4"/>
  <c r="BT36" i="4"/>
  <c r="BS36" i="4"/>
  <c r="BR36" i="4"/>
  <c r="BQ36" i="4"/>
  <c r="BP36" i="4"/>
  <c r="BN36" i="4"/>
  <c r="BM36" i="4"/>
  <c r="BK36" i="4"/>
  <c r="BJ36" i="4"/>
  <c r="BI36" i="4"/>
  <c r="BH36" i="4"/>
  <c r="BG36" i="4"/>
  <c r="BF36" i="4"/>
  <c r="BE36" i="4"/>
  <c r="BD36" i="4"/>
  <c r="BC36" i="4"/>
  <c r="BB36" i="4"/>
  <c r="BA36" i="4"/>
  <c r="AZ36" i="4"/>
  <c r="AL36" i="4"/>
  <c r="AM36" i="4" s="1"/>
  <c r="CC35" i="4"/>
  <c r="CB35" i="4"/>
  <c r="CA35" i="4"/>
  <c r="BZ35" i="4"/>
  <c r="BY35" i="4"/>
  <c r="BX35" i="4"/>
  <c r="BW35" i="4"/>
  <c r="BV35" i="4"/>
  <c r="BU35" i="4"/>
  <c r="BT35" i="4"/>
  <c r="BS35" i="4"/>
  <c r="BR35" i="4"/>
  <c r="BQ35" i="4"/>
  <c r="BP35" i="4"/>
  <c r="BN35" i="4"/>
  <c r="BM35" i="4"/>
  <c r="BK35" i="4"/>
  <c r="BJ35" i="4"/>
  <c r="BI35" i="4"/>
  <c r="BH35" i="4"/>
  <c r="BG35" i="4"/>
  <c r="BF35" i="4"/>
  <c r="BE35" i="4"/>
  <c r="BD35" i="4"/>
  <c r="BC35" i="4"/>
  <c r="BB35" i="4"/>
  <c r="BA35" i="4"/>
  <c r="AZ35" i="4"/>
  <c r="AL35" i="4"/>
  <c r="AM35" i="4" s="1"/>
  <c r="CC34" i="4"/>
  <c r="CB34" i="4"/>
  <c r="CA34" i="4"/>
  <c r="BZ34" i="4"/>
  <c r="BY34" i="4"/>
  <c r="BX34" i="4"/>
  <c r="BW34" i="4"/>
  <c r="BV34" i="4"/>
  <c r="BU34" i="4"/>
  <c r="BT34" i="4"/>
  <c r="BS34" i="4"/>
  <c r="BR34" i="4"/>
  <c r="BQ34" i="4"/>
  <c r="BP34" i="4"/>
  <c r="BN34" i="4"/>
  <c r="BM34" i="4"/>
  <c r="BK34" i="4"/>
  <c r="BJ34" i="4"/>
  <c r="BI34" i="4"/>
  <c r="BH34" i="4"/>
  <c r="BG34" i="4"/>
  <c r="BF34" i="4"/>
  <c r="BE34" i="4"/>
  <c r="BD34" i="4"/>
  <c r="BC34" i="4"/>
  <c r="BB34" i="4"/>
  <c r="BA34" i="4"/>
  <c r="AZ34" i="4"/>
  <c r="AL34" i="4"/>
  <c r="AM34" i="4" s="1"/>
  <c r="CC33" i="4"/>
  <c r="CB33" i="4"/>
  <c r="CA33" i="4"/>
  <c r="BZ33" i="4"/>
  <c r="BY33" i="4"/>
  <c r="BX33" i="4"/>
  <c r="BW33" i="4"/>
  <c r="BV33" i="4"/>
  <c r="BU33" i="4"/>
  <c r="BT33" i="4"/>
  <c r="BS33" i="4"/>
  <c r="BR33" i="4"/>
  <c r="BQ33" i="4"/>
  <c r="BP33" i="4"/>
  <c r="BN33" i="4"/>
  <c r="BM33" i="4"/>
  <c r="BK33" i="4"/>
  <c r="BJ33" i="4"/>
  <c r="BI33" i="4"/>
  <c r="BH33" i="4"/>
  <c r="BG33" i="4"/>
  <c r="BF33" i="4"/>
  <c r="BE33" i="4"/>
  <c r="BD33" i="4"/>
  <c r="BC33" i="4"/>
  <c r="BB33" i="4"/>
  <c r="BA33" i="4"/>
  <c r="AZ33" i="4"/>
  <c r="AL33" i="4"/>
  <c r="AM33" i="4" s="1"/>
  <c r="CC32" i="4"/>
  <c r="CB32" i="4"/>
  <c r="CA32" i="4"/>
  <c r="BZ32" i="4"/>
  <c r="BY32" i="4"/>
  <c r="BX32" i="4"/>
  <c r="BW32" i="4"/>
  <c r="BV32" i="4"/>
  <c r="BU32" i="4"/>
  <c r="BT32" i="4"/>
  <c r="BS32" i="4"/>
  <c r="BR32" i="4"/>
  <c r="BQ32" i="4"/>
  <c r="BP32" i="4"/>
  <c r="BN32" i="4"/>
  <c r="BM32" i="4"/>
  <c r="BK32" i="4"/>
  <c r="BJ32" i="4"/>
  <c r="BI32" i="4"/>
  <c r="BH32" i="4"/>
  <c r="BG32" i="4"/>
  <c r="BF32" i="4"/>
  <c r="BE32" i="4"/>
  <c r="BD32" i="4"/>
  <c r="BC32" i="4"/>
  <c r="BB32" i="4"/>
  <c r="BA32" i="4"/>
  <c r="AZ32" i="4"/>
  <c r="AL32" i="4"/>
  <c r="AM32" i="4" s="1"/>
  <c r="CC31" i="4"/>
  <c r="CB31" i="4"/>
  <c r="CA31" i="4"/>
  <c r="BZ31" i="4"/>
  <c r="BY31" i="4"/>
  <c r="BX31" i="4"/>
  <c r="BW31" i="4"/>
  <c r="BV31" i="4"/>
  <c r="BU31" i="4"/>
  <c r="BT31" i="4"/>
  <c r="BS31" i="4"/>
  <c r="BR31" i="4"/>
  <c r="BQ31" i="4"/>
  <c r="BP31" i="4"/>
  <c r="BN31" i="4"/>
  <c r="BM31" i="4"/>
  <c r="BK31" i="4"/>
  <c r="BJ31" i="4"/>
  <c r="BI31" i="4"/>
  <c r="BH31" i="4"/>
  <c r="BG31" i="4"/>
  <c r="BF31" i="4"/>
  <c r="BE31" i="4"/>
  <c r="BD31" i="4"/>
  <c r="BC31" i="4"/>
  <c r="BB31" i="4"/>
  <c r="BA31" i="4"/>
  <c r="AZ31" i="4"/>
  <c r="AL31" i="4"/>
  <c r="AM31" i="4" s="1"/>
  <c r="AL30" i="4"/>
  <c r="AM30" i="4" s="1"/>
  <c r="AL29" i="4"/>
  <c r="AM29" i="4" s="1"/>
  <c r="AL28" i="4"/>
  <c r="AM28" i="4" s="1"/>
  <c r="AL27" i="4"/>
  <c r="AM27" i="4" s="1"/>
  <c r="CC26" i="4"/>
  <c r="CB26" i="4"/>
  <c r="CA26" i="4"/>
  <c r="BZ26" i="4"/>
  <c r="BY26" i="4"/>
  <c r="BX26" i="4"/>
  <c r="BW26" i="4"/>
  <c r="BV26" i="4"/>
  <c r="BU26" i="4"/>
  <c r="BT26" i="4"/>
  <c r="BS26" i="4"/>
  <c r="BR26" i="4"/>
  <c r="BQ26" i="4"/>
  <c r="BP26" i="4"/>
  <c r="BM26" i="4"/>
  <c r="BK26" i="4"/>
  <c r="BJ26" i="4"/>
  <c r="BI26" i="4"/>
  <c r="BH26" i="4"/>
  <c r="BG26" i="4"/>
  <c r="BF26" i="4"/>
  <c r="BE26" i="4"/>
  <c r="BD26" i="4"/>
  <c r="BC26" i="4"/>
  <c r="BB26" i="4"/>
  <c r="BA26" i="4"/>
  <c r="AZ26" i="4"/>
  <c r="AL26" i="4"/>
  <c r="AM26" i="4" s="1"/>
  <c r="CC25" i="4"/>
  <c r="CB25" i="4"/>
  <c r="CA25" i="4"/>
  <c r="BZ25" i="4"/>
  <c r="BY25" i="4"/>
  <c r="BX25" i="4"/>
  <c r="BW25" i="4"/>
  <c r="BV25" i="4"/>
  <c r="BU25" i="4"/>
  <c r="BT25" i="4"/>
  <c r="BS25" i="4"/>
  <c r="BR25" i="4"/>
  <c r="BQ25" i="4"/>
  <c r="BP25" i="4"/>
  <c r="BN25" i="4"/>
  <c r="BM25" i="4"/>
  <c r="BK25" i="4"/>
  <c r="BJ25" i="4"/>
  <c r="BI25" i="4"/>
  <c r="BH25" i="4"/>
  <c r="BG25" i="4"/>
  <c r="BF25" i="4"/>
  <c r="BE25" i="4"/>
  <c r="BD25" i="4"/>
  <c r="BC25" i="4"/>
  <c r="BB25" i="4"/>
  <c r="BA25" i="4"/>
  <c r="AZ25" i="4"/>
  <c r="AL25" i="4"/>
  <c r="AM25" i="4" s="1"/>
  <c r="CC24" i="4"/>
  <c r="CB24" i="4"/>
  <c r="CA24" i="4"/>
  <c r="BZ24" i="4"/>
  <c r="BY24" i="4"/>
  <c r="BX24" i="4"/>
  <c r="BW24" i="4"/>
  <c r="BV24" i="4"/>
  <c r="BU24" i="4"/>
  <c r="BT24" i="4"/>
  <c r="BS24" i="4"/>
  <c r="BR24" i="4"/>
  <c r="BQ24" i="4"/>
  <c r="BP24" i="4"/>
  <c r="BN24" i="4"/>
  <c r="BM24" i="4"/>
  <c r="BK24" i="4"/>
  <c r="BJ24" i="4"/>
  <c r="BI24" i="4"/>
  <c r="BH24" i="4"/>
  <c r="BG24" i="4"/>
  <c r="BF24" i="4"/>
  <c r="BE24" i="4"/>
  <c r="BD24" i="4"/>
  <c r="BC24" i="4"/>
  <c r="BB24" i="4"/>
  <c r="BA24" i="4"/>
  <c r="AZ24" i="4"/>
  <c r="AL24" i="4"/>
  <c r="AM24" i="4" s="1"/>
  <c r="CC23" i="4"/>
  <c r="CB23" i="4"/>
  <c r="CA23" i="4"/>
  <c r="BZ23" i="4"/>
  <c r="BY23" i="4"/>
  <c r="BX23" i="4"/>
  <c r="BW23" i="4"/>
  <c r="BV23" i="4"/>
  <c r="BU23" i="4"/>
  <c r="BT23" i="4"/>
  <c r="BS23" i="4"/>
  <c r="BR23" i="4"/>
  <c r="BQ23" i="4"/>
  <c r="BP23" i="4"/>
  <c r="BN23" i="4"/>
  <c r="BM23" i="4"/>
  <c r="BK23" i="4"/>
  <c r="BJ23" i="4"/>
  <c r="BI23" i="4"/>
  <c r="BH23" i="4"/>
  <c r="BG23" i="4"/>
  <c r="BF23" i="4"/>
  <c r="BE23" i="4"/>
  <c r="BD23" i="4"/>
  <c r="BC23" i="4"/>
  <c r="BB23" i="4"/>
  <c r="BA23" i="4"/>
  <c r="AZ23" i="4"/>
  <c r="AL23" i="4"/>
  <c r="AM23" i="4" s="1"/>
  <c r="CC22" i="4"/>
  <c r="CB22" i="4"/>
  <c r="CA22" i="4"/>
  <c r="BZ22" i="4"/>
  <c r="BY22" i="4"/>
  <c r="BX22" i="4"/>
  <c r="BW22" i="4"/>
  <c r="BV22" i="4"/>
  <c r="BU22" i="4"/>
  <c r="BT22" i="4"/>
  <c r="BS22" i="4"/>
  <c r="BR22" i="4"/>
  <c r="BQ22" i="4"/>
  <c r="BP22" i="4"/>
  <c r="BN22" i="4"/>
  <c r="BM22" i="4"/>
  <c r="BK22" i="4"/>
  <c r="BJ22" i="4"/>
  <c r="BI22" i="4"/>
  <c r="BH22" i="4"/>
  <c r="BG22" i="4"/>
  <c r="BF22" i="4"/>
  <c r="BE22" i="4"/>
  <c r="BD22" i="4"/>
  <c r="BC22" i="4"/>
  <c r="BB22" i="4"/>
  <c r="BA22" i="4"/>
  <c r="AZ22" i="4"/>
  <c r="AL22" i="4"/>
  <c r="AM22" i="4" s="1"/>
  <c r="CC21" i="4"/>
  <c r="CB21" i="4"/>
  <c r="CA21" i="4"/>
  <c r="BZ21" i="4"/>
  <c r="BY21" i="4"/>
  <c r="BX21" i="4"/>
  <c r="BW21" i="4"/>
  <c r="BV21" i="4"/>
  <c r="BU21" i="4"/>
  <c r="BT21" i="4"/>
  <c r="BS21" i="4"/>
  <c r="BR21" i="4"/>
  <c r="BQ21" i="4"/>
  <c r="BP21" i="4"/>
  <c r="BN21" i="4"/>
  <c r="BM21" i="4"/>
  <c r="BK21" i="4"/>
  <c r="BJ21" i="4"/>
  <c r="BI21" i="4"/>
  <c r="BH21" i="4"/>
  <c r="BG21" i="4"/>
  <c r="BF21" i="4"/>
  <c r="BE21" i="4"/>
  <c r="BD21" i="4"/>
  <c r="BC21" i="4"/>
  <c r="BB21" i="4"/>
  <c r="BA21" i="4"/>
  <c r="AZ21" i="4"/>
  <c r="AL21" i="4"/>
  <c r="AM21" i="4" s="1"/>
  <c r="CC20" i="4"/>
  <c r="CB20" i="4"/>
  <c r="CA20" i="4"/>
  <c r="BZ20" i="4"/>
  <c r="BY20" i="4"/>
  <c r="BX20" i="4"/>
  <c r="BW20" i="4"/>
  <c r="BV20" i="4"/>
  <c r="BU20" i="4"/>
  <c r="BT20" i="4"/>
  <c r="BS20" i="4"/>
  <c r="BR20" i="4"/>
  <c r="BQ20" i="4"/>
  <c r="BP20" i="4"/>
  <c r="BN20" i="4"/>
  <c r="BM20" i="4"/>
  <c r="BK20" i="4"/>
  <c r="BJ20" i="4"/>
  <c r="BI20" i="4"/>
  <c r="BH20" i="4"/>
  <c r="BG20" i="4"/>
  <c r="BF20" i="4"/>
  <c r="BE20" i="4"/>
  <c r="BD20" i="4"/>
  <c r="BC20" i="4"/>
  <c r="BB20" i="4"/>
  <c r="BA20" i="4"/>
  <c r="AZ20" i="4"/>
  <c r="AL20" i="4"/>
  <c r="AM20" i="4" s="1"/>
  <c r="CC19" i="4"/>
  <c r="CB19" i="4"/>
  <c r="CA19" i="4"/>
  <c r="BZ19" i="4"/>
  <c r="BY19" i="4"/>
  <c r="BX19" i="4"/>
  <c r="BW19" i="4"/>
  <c r="BV19" i="4"/>
  <c r="BU19" i="4"/>
  <c r="BT19" i="4"/>
  <c r="BS19" i="4"/>
  <c r="BR19" i="4"/>
  <c r="BQ19" i="4"/>
  <c r="BP19" i="4"/>
  <c r="BN19" i="4"/>
  <c r="BM19" i="4"/>
  <c r="BK19" i="4"/>
  <c r="BJ19" i="4"/>
  <c r="BI19" i="4"/>
  <c r="BH19" i="4"/>
  <c r="BG19" i="4"/>
  <c r="BF19" i="4"/>
  <c r="BE19" i="4"/>
  <c r="BD19" i="4"/>
  <c r="BC19" i="4"/>
  <c r="BB19" i="4"/>
  <c r="BA19" i="4"/>
  <c r="AZ19" i="4"/>
  <c r="AL19" i="4"/>
  <c r="AM19" i="4" s="1"/>
  <c r="CC18" i="4"/>
  <c r="CB18" i="4"/>
  <c r="CA18" i="4"/>
  <c r="BZ18" i="4"/>
  <c r="BY18" i="4"/>
  <c r="BX18" i="4"/>
  <c r="BW18" i="4"/>
  <c r="BV18" i="4"/>
  <c r="BU18" i="4"/>
  <c r="BT18" i="4"/>
  <c r="BS18" i="4"/>
  <c r="BR18" i="4"/>
  <c r="BQ18" i="4"/>
  <c r="BP18" i="4"/>
  <c r="BM18" i="4"/>
  <c r="BK18" i="4"/>
  <c r="BJ18" i="4"/>
  <c r="BI18" i="4"/>
  <c r="BH18" i="4"/>
  <c r="BG18" i="4"/>
  <c r="BF18" i="4"/>
  <c r="BE18" i="4"/>
  <c r="BD18" i="4"/>
  <c r="BC18" i="4"/>
  <c r="BB18" i="4"/>
  <c r="BA18" i="4"/>
  <c r="AL18" i="4"/>
  <c r="AM18" i="4" s="1"/>
  <c r="CC17" i="4"/>
  <c r="CB17" i="4"/>
  <c r="CA17" i="4"/>
  <c r="BZ17" i="4"/>
  <c r="BY17" i="4"/>
  <c r="BX17" i="4"/>
  <c r="BW17" i="4"/>
  <c r="BV17" i="4"/>
  <c r="BU17" i="4"/>
  <c r="BT17" i="4"/>
  <c r="BS17" i="4"/>
  <c r="BR17" i="4"/>
  <c r="BQ17" i="4"/>
  <c r="BP17" i="4"/>
  <c r="BM17" i="4"/>
  <c r="BK17" i="4"/>
  <c r="BJ17" i="4"/>
  <c r="BI17" i="4"/>
  <c r="BH17" i="4"/>
  <c r="BG17" i="4"/>
  <c r="BF17" i="4"/>
  <c r="BE17" i="4"/>
  <c r="BD17" i="4"/>
  <c r="BC17" i="4"/>
  <c r="BB17" i="4"/>
  <c r="BA17" i="4"/>
  <c r="AL17" i="4"/>
  <c r="AM17" i="4" s="1"/>
  <c r="CC16" i="4"/>
  <c r="CB16" i="4"/>
  <c r="CA16" i="4"/>
  <c r="BZ16" i="4"/>
  <c r="BY16" i="4"/>
  <c r="BX16" i="4"/>
  <c r="BW16" i="4"/>
  <c r="BV16" i="4"/>
  <c r="BU16" i="4"/>
  <c r="BT16" i="4"/>
  <c r="BS16" i="4"/>
  <c r="BR16" i="4"/>
  <c r="BQ16" i="4"/>
  <c r="BP16" i="4"/>
  <c r="BN16" i="4"/>
  <c r="BM16" i="4"/>
  <c r="BK16" i="4"/>
  <c r="BJ16" i="4"/>
  <c r="BI16" i="4"/>
  <c r="BH16" i="4"/>
  <c r="BG16" i="4"/>
  <c r="BF16" i="4"/>
  <c r="BE16" i="4"/>
  <c r="BD16" i="4"/>
  <c r="BC16" i="4"/>
  <c r="BB16" i="4"/>
  <c r="BA16" i="4"/>
  <c r="AZ16" i="4"/>
  <c r="AL16" i="4"/>
  <c r="AM16" i="4" s="1"/>
  <c r="CC15" i="4"/>
  <c r="CB15" i="4"/>
  <c r="CA15" i="4"/>
  <c r="BZ15" i="4"/>
  <c r="BY15" i="4"/>
  <c r="BX15" i="4"/>
  <c r="BW15" i="4"/>
  <c r="BV15" i="4"/>
  <c r="BU15" i="4"/>
  <c r="BT15" i="4"/>
  <c r="BS15" i="4"/>
  <c r="BR15" i="4"/>
  <c r="BQ15" i="4"/>
  <c r="BP15" i="4"/>
  <c r="BN15" i="4"/>
  <c r="BM15" i="4"/>
  <c r="BK15" i="4"/>
  <c r="BJ15" i="4"/>
  <c r="BI15" i="4"/>
  <c r="BH15" i="4"/>
  <c r="BG15" i="4"/>
  <c r="BF15" i="4"/>
  <c r="BE15" i="4"/>
  <c r="BD15" i="4"/>
  <c r="BC15" i="4"/>
  <c r="BB15" i="4"/>
  <c r="BA15" i="4"/>
  <c r="AZ15" i="4"/>
  <c r="AM15" i="4"/>
  <c r="AL15" i="4"/>
  <c r="CC14" i="4"/>
  <c r="CB14" i="4"/>
  <c r="CA14" i="4"/>
  <c r="BZ14" i="4"/>
  <c r="BY14" i="4"/>
  <c r="BX14" i="4"/>
  <c r="BW14" i="4"/>
  <c r="BV14" i="4"/>
  <c r="BU14" i="4"/>
  <c r="BT14" i="4"/>
  <c r="BS14" i="4"/>
  <c r="BR14" i="4"/>
  <c r="BQ14" i="4"/>
  <c r="BP14" i="4"/>
  <c r="BN14" i="4"/>
  <c r="BM14" i="4"/>
  <c r="BK14" i="4"/>
  <c r="BJ14" i="4"/>
  <c r="BI14" i="4"/>
  <c r="BH14" i="4"/>
  <c r="BG14" i="4"/>
  <c r="BF14" i="4"/>
  <c r="BE14" i="4"/>
  <c r="BD14" i="4"/>
  <c r="BC14" i="4"/>
  <c r="BB14" i="4"/>
  <c r="BA14" i="4"/>
  <c r="AZ14" i="4"/>
  <c r="AL14" i="4"/>
  <c r="AM14" i="4" s="1"/>
  <c r="CC13" i="4"/>
  <c r="CB13" i="4"/>
  <c r="CA13" i="4"/>
  <c r="BZ13" i="4"/>
  <c r="BY13" i="4"/>
  <c r="BX13" i="4"/>
  <c r="BW13" i="4"/>
  <c r="BV13" i="4"/>
  <c r="BU13" i="4"/>
  <c r="BT13" i="4"/>
  <c r="BS13" i="4"/>
  <c r="BR13" i="4"/>
  <c r="BQ13" i="4"/>
  <c r="BP13" i="4"/>
  <c r="BN13" i="4"/>
  <c r="BM13" i="4"/>
  <c r="BK13" i="4"/>
  <c r="BJ13" i="4"/>
  <c r="BI13" i="4"/>
  <c r="BH13" i="4"/>
  <c r="BG13" i="4"/>
  <c r="BF13" i="4"/>
  <c r="BE13" i="4"/>
  <c r="BD13" i="4"/>
  <c r="BC13" i="4"/>
  <c r="BB13" i="4"/>
  <c r="BA13" i="4"/>
  <c r="AZ13" i="4"/>
  <c r="AM13" i="4"/>
  <c r="AL13" i="4"/>
  <c r="CC12" i="4"/>
  <c r="CB12" i="4"/>
  <c r="CA12" i="4"/>
  <c r="BZ12" i="4"/>
  <c r="BY12" i="4"/>
  <c r="BX12" i="4"/>
  <c r="BW12" i="4"/>
  <c r="BV12" i="4"/>
  <c r="BU12" i="4"/>
  <c r="BT12" i="4"/>
  <c r="BS12" i="4"/>
  <c r="BR12" i="4"/>
  <c r="BQ12" i="4"/>
  <c r="BP12" i="4"/>
  <c r="BN12" i="4"/>
  <c r="BM12" i="4"/>
  <c r="BK12" i="4"/>
  <c r="BJ12" i="4"/>
  <c r="BI12" i="4"/>
  <c r="BH12" i="4"/>
  <c r="BG12" i="4"/>
  <c r="BF12" i="4"/>
  <c r="BE12" i="4"/>
  <c r="BD12" i="4"/>
  <c r="BC12" i="4"/>
  <c r="BB12" i="4"/>
  <c r="BA12" i="4"/>
  <c r="AZ12" i="4"/>
  <c r="AL12" i="4"/>
  <c r="AM12" i="4" s="1"/>
  <c r="CC11" i="4"/>
  <c r="CB11" i="4"/>
  <c r="CA11" i="4"/>
  <c r="BZ11" i="4"/>
  <c r="BY11" i="4"/>
  <c r="BX11" i="4"/>
  <c r="BW11" i="4"/>
  <c r="BV11" i="4"/>
  <c r="BU11" i="4"/>
  <c r="BT11" i="4"/>
  <c r="BS11" i="4"/>
  <c r="BR11" i="4"/>
  <c r="BQ11" i="4"/>
  <c r="BP11" i="4"/>
  <c r="BN11" i="4"/>
  <c r="BM11" i="4"/>
  <c r="BK11" i="4"/>
  <c r="BJ11" i="4"/>
  <c r="BI11" i="4"/>
  <c r="BH11" i="4"/>
  <c r="BG11" i="4"/>
  <c r="BF11" i="4"/>
  <c r="BE11" i="4"/>
  <c r="BD11" i="4"/>
  <c r="BC11" i="4"/>
  <c r="BB11" i="4"/>
  <c r="BA11" i="4"/>
  <c r="AZ11" i="4"/>
  <c r="AL11" i="4"/>
  <c r="AM11" i="4" s="1"/>
  <c r="CC10" i="4"/>
  <c r="CB10" i="4"/>
  <c r="CA10" i="4"/>
  <c r="BZ10" i="4"/>
  <c r="BY10" i="4"/>
  <c r="BX10" i="4"/>
  <c r="BW10" i="4"/>
  <c r="BV10" i="4"/>
  <c r="BU10" i="4"/>
  <c r="BT10" i="4"/>
  <c r="BS10" i="4"/>
  <c r="BR10" i="4"/>
  <c r="BQ10" i="4"/>
  <c r="BP10" i="4"/>
  <c r="BN10" i="4"/>
  <c r="BM10" i="4"/>
  <c r="BK10" i="4"/>
  <c r="BJ10" i="4"/>
  <c r="BI10" i="4"/>
  <c r="BH10" i="4"/>
  <c r="BG10" i="4"/>
  <c r="BF10" i="4"/>
  <c r="BE10" i="4"/>
  <c r="BD10" i="4"/>
  <c r="BC10" i="4"/>
  <c r="BB10" i="4"/>
  <c r="BA10" i="4"/>
  <c r="AZ10" i="4"/>
  <c r="AL10" i="4"/>
  <c r="AM10" i="4" s="1"/>
  <c r="CC9" i="4"/>
  <c r="CB9" i="4"/>
  <c r="CA9" i="4"/>
  <c r="BZ9" i="4"/>
  <c r="BY9" i="4"/>
  <c r="BX9" i="4"/>
  <c r="BW9" i="4"/>
  <c r="BV9" i="4"/>
  <c r="BU9" i="4"/>
  <c r="BT9" i="4"/>
  <c r="BS9" i="4"/>
  <c r="BR9" i="4"/>
  <c r="BQ9" i="4"/>
  <c r="BP9" i="4"/>
  <c r="BN9" i="4"/>
  <c r="BM9" i="4"/>
  <c r="BK9" i="4"/>
  <c r="BJ9" i="4"/>
  <c r="BI9" i="4"/>
  <c r="BH9" i="4"/>
  <c r="BG9" i="4"/>
  <c r="BF9" i="4"/>
  <c r="BE9" i="4"/>
  <c r="BD9" i="4"/>
  <c r="BC9" i="4"/>
  <c r="BB9" i="4"/>
  <c r="BA9" i="4"/>
  <c r="AZ9" i="4"/>
  <c r="AL9" i="4"/>
  <c r="AM9" i="4" s="1"/>
  <c r="CC8" i="4"/>
  <c r="CB8" i="4"/>
  <c r="CA8" i="4"/>
  <c r="BZ8" i="4"/>
  <c r="BY8" i="4"/>
  <c r="BX8" i="4"/>
  <c r="BW8" i="4"/>
  <c r="BV8" i="4"/>
  <c r="BU8" i="4"/>
  <c r="BT8" i="4"/>
  <c r="BS8" i="4"/>
  <c r="BR8" i="4"/>
  <c r="BQ8" i="4"/>
  <c r="BP8" i="4"/>
  <c r="BN8" i="4"/>
  <c r="BM8" i="4"/>
  <c r="BK8" i="4"/>
  <c r="BJ8" i="4"/>
  <c r="BI8" i="4"/>
  <c r="BH8" i="4"/>
  <c r="BG8" i="4"/>
  <c r="BF8" i="4"/>
  <c r="BE8" i="4"/>
  <c r="BD8" i="4"/>
  <c r="BC8" i="4"/>
  <c r="BB8" i="4"/>
  <c r="BA8" i="4"/>
  <c r="AZ8" i="4"/>
  <c r="AL8" i="4"/>
  <c r="AM8" i="4" s="1"/>
  <c r="CC7" i="4"/>
  <c r="CB7" i="4"/>
  <c r="CA7" i="4"/>
  <c r="BZ7" i="4"/>
  <c r="BY7" i="4"/>
  <c r="BX7" i="4"/>
  <c r="BW7" i="4"/>
  <c r="BV7" i="4"/>
  <c r="BU7" i="4"/>
  <c r="BT7" i="4"/>
  <c r="BS7" i="4"/>
  <c r="BR7" i="4"/>
  <c r="BQ7" i="4"/>
  <c r="BP7" i="4"/>
  <c r="BN7" i="4"/>
  <c r="BM7" i="4"/>
  <c r="BK7" i="4"/>
  <c r="BJ7" i="4"/>
  <c r="BI7" i="4"/>
  <c r="BH7" i="4"/>
  <c r="BG7" i="4"/>
  <c r="BF7" i="4"/>
  <c r="BE7" i="4"/>
  <c r="BD7" i="4"/>
  <c r="BC7" i="4"/>
  <c r="BB7" i="4"/>
  <c r="BA7" i="4"/>
  <c r="AZ7" i="4"/>
  <c r="AL7" i="4"/>
  <c r="AM7" i="4" s="1"/>
  <c r="CC6" i="4"/>
  <c r="CB6" i="4"/>
  <c r="CA6" i="4"/>
  <c r="BZ6" i="4"/>
  <c r="BY6" i="4"/>
  <c r="BX6" i="4"/>
  <c r="BW6" i="4"/>
  <c r="BV6" i="4"/>
  <c r="BU6" i="4"/>
  <c r="BT6" i="4"/>
  <c r="BS6" i="4"/>
  <c r="BR6" i="4"/>
  <c r="BQ6" i="4"/>
  <c r="BP6" i="4"/>
  <c r="BM6" i="4"/>
  <c r="BK6" i="4"/>
  <c r="BJ6" i="4"/>
  <c r="BI6" i="4"/>
  <c r="BH6" i="4"/>
  <c r="BG6" i="4"/>
  <c r="BF6" i="4"/>
  <c r="BE6" i="4"/>
  <c r="BD6" i="4"/>
  <c r="BC6" i="4"/>
  <c r="BB6" i="4"/>
  <c r="BA6" i="4"/>
  <c r="AZ6" i="4"/>
  <c r="U6" i="4"/>
  <c r="AL6" i="4" s="1"/>
  <c r="AM6" i="4" s="1"/>
  <c r="AN123" i="2"/>
  <c r="AO123" i="2" s="1"/>
  <c r="AN122" i="2"/>
  <c r="AO122" i="2" s="1"/>
  <c r="BB114" i="2"/>
  <c r="BC114" i="2"/>
  <c r="BD114" i="2"/>
  <c r="BE114" i="2"/>
  <c r="BF114" i="2"/>
  <c r="BG114" i="2"/>
  <c r="BH114" i="2"/>
  <c r="BI114" i="2"/>
  <c r="BJ114" i="2"/>
  <c r="BK114" i="2"/>
  <c r="BL114" i="2"/>
  <c r="BP114" i="2"/>
  <c r="BT114" i="2"/>
  <c r="BU114" i="2"/>
  <c r="BV114" i="2"/>
  <c r="BW114" i="2"/>
  <c r="BX114" i="2"/>
  <c r="BY114" i="2"/>
  <c r="BZ114" i="2"/>
  <c r="CC114" i="2"/>
  <c r="AN114" i="2"/>
  <c r="AO114" i="2" s="1"/>
  <c r="AN23" i="2"/>
  <c r="AO23" i="2" s="1"/>
  <c r="AN24" i="2"/>
  <c r="AO24" i="2" s="1"/>
  <c r="AN25" i="2"/>
  <c r="AO25" i="2" s="1"/>
  <c r="AN26" i="2"/>
  <c r="AO26" i="2" s="1"/>
  <c r="AN27" i="2"/>
  <c r="AO27" i="2" s="1"/>
  <c r="BB23" i="2"/>
  <c r="BC23" i="2"/>
  <c r="BD23" i="2"/>
  <c r="BE23" i="2"/>
  <c r="BF23" i="2"/>
  <c r="BG23" i="2"/>
  <c r="BH23" i="2"/>
  <c r="BI23" i="2"/>
  <c r="BJ23" i="2"/>
  <c r="BK23" i="2"/>
  <c r="BL23" i="2"/>
  <c r="BM23" i="2"/>
  <c r="BO23" i="2"/>
  <c r="BR23" i="2"/>
  <c r="BS23" i="2"/>
  <c r="BT23" i="2"/>
  <c r="BU23" i="2"/>
  <c r="BV23" i="2"/>
  <c r="BW23" i="2"/>
  <c r="BX23" i="2"/>
  <c r="BY23" i="2"/>
  <c r="BZ23" i="2"/>
  <c r="CA23" i="2"/>
  <c r="CB23" i="2"/>
  <c r="CC23" i="2"/>
  <c r="CD23" i="2"/>
  <c r="CE23" i="2"/>
  <c r="AN8" i="2"/>
  <c r="AO8" i="2" s="1"/>
  <c r="BB8" i="2"/>
  <c r="BC8" i="2"/>
  <c r="BD8" i="2"/>
  <c r="BE8" i="2"/>
  <c r="BF8" i="2"/>
  <c r="BG8" i="2"/>
  <c r="BH8" i="2"/>
  <c r="BI8" i="2"/>
  <c r="BJ8" i="2"/>
  <c r="BK8" i="2"/>
  <c r="BL8" i="2"/>
  <c r="BM8" i="2"/>
  <c r="BO8" i="2"/>
  <c r="BP8" i="2"/>
  <c r="BR8" i="2"/>
  <c r="BS8" i="2"/>
  <c r="BT8" i="2"/>
  <c r="BU8" i="2"/>
  <c r="BV8" i="2"/>
  <c r="BW8" i="2"/>
  <c r="BX8" i="2"/>
  <c r="BY8" i="2"/>
  <c r="BZ8" i="2"/>
  <c r="CA8" i="2"/>
  <c r="CB8" i="2"/>
  <c r="CC8" i="2"/>
  <c r="CD8" i="2"/>
  <c r="CE8" i="2"/>
  <c r="AN12" i="2"/>
  <c r="AO12" i="2" s="1"/>
  <c r="AN16" i="2"/>
  <c r="AO16" i="2" s="1"/>
  <c r="AN17" i="2"/>
  <c r="AO17" i="2" s="1"/>
  <c r="AN18" i="2"/>
  <c r="AO18" i="2" s="1"/>
  <c r="AN19" i="2"/>
  <c r="AO19" i="2" s="1"/>
  <c r="AN20" i="2"/>
  <c r="AO20" i="2" s="1"/>
  <c r="AN21" i="2"/>
  <c r="AO21" i="2" s="1"/>
  <c r="BC17" i="2"/>
  <c r="BD17" i="2"/>
  <c r="BE17" i="2"/>
  <c r="BF17" i="2"/>
  <c r="BG17" i="2"/>
  <c r="BH17" i="2"/>
  <c r="BI17" i="2"/>
  <c r="BJ17" i="2"/>
  <c r="BK17" i="2"/>
  <c r="BL17" i="2"/>
  <c r="BM17" i="2"/>
  <c r="BO17" i="2"/>
  <c r="BR17" i="2"/>
  <c r="BS17" i="2"/>
  <c r="BT17" i="2"/>
  <c r="BU17" i="2"/>
  <c r="BV17" i="2"/>
  <c r="BW17" i="2"/>
  <c r="BX17" i="2"/>
  <c r="BY17" i="2"/>
  <c r="BZ17" i="2"/>
  <c r="CA17" i="2"/>
  <c r="CB17" i="2"/>
  <c r="CC17" i="2"/>
  <c r="CD17" i="2"/>
  <c r="CE17" i="2"/>
  <c r="BC16" i="2"/>
  <c r="BD16" i="2"/>
  <c r="BE16" i="2"/>
  <c r="BF16" i="2"/>
  <c r="BG16" i="2"/>
  <c r="BH16" i="2"/>
  <c r="BI16" i="2"/>
  <c r="BJ16" i="2"/>
  <c r="BK16" i="2"/>
  <c r="BL16" i="2"/>
  <c r="BM16" i="2"/>
  <c r="BO16" i="2"/>
  <c r="BR16" i="2"/>
  <c r="BS16" i="2"/>
  <c r="BT16" i="2"/>
  <c r="BU16" i="2"/>
  <c r="BV16" i="2"/>
  <c r="BW16" i="2"/>
  <c r="BX16" i="2"/>
  <c r="BY16" i="2"/>
  <c r="BZ16" i="2"/>
  <c r="CA16" i="2"/>
  <c r="CB16" i="2"/>
  <c r="CC16" i="2"/>
  <c r="CD16" i="2"/>
  <c r="CE16" i="2"/>
  <c r="BP147" i="4" l="1"/>
  <c r="W147" i="4" s="1"/>
  <c r="BX147" i="4"/>
  <c r="AE147" i="4" s="1"/>
  <c r="BT147" i="4"/>
  <c r="AA147" i="4" s="1"/>
  <c r="CB147" i="4"/>
  <c r="AI147" i="4" s="1"/>
  <c r="BB147" i="4"/>
  <c r="J147" i="4" s="1"/>
  <c r="BJ147" i="4"/>
  <c r="R147" i="4" s="1"/>
  <c r="BP104" i="4"/>
  <c r="BF147" i="4"/>
  <c r="N147" i="4" s="1"/>
  <c r="AZ88" i="4"/>
  <c r="AZ147" i="4" s="1"/>
  <c r="H147" i="4" s="1"/>
  <c r="AL88" i="4"/>
  <c r="AM88" i="4" s="1"/>
  <c r="AP133" i="4"/>
  <c r="AL148" i="4"/>
  <c r="BC147" i="4"/>
  <c r="K147" i="4" s="1"/>
  <c r="BG147" i="4"/>
  <c r="O147" i="4" s="1"/>
  <c r="BK147" i="4"/>
  <c r="S147" i="4" s="1"/>
  <c r="BQ147" i="4"/>
  <c r="X147" i="4" s="1"/>
  <c r="BU147" i="4"/>
  <c r="AB147" i="4" s="1"/>
  <c r="BY147" i="4"/>
  <c r="AF147" i="4" s="1"/>
  <c r="CC147" i="4"/>
  <c r="AJ147" i="4" s="1"/>
  <c r="BR147" i="4"/>
  <c r="Y147" i="4" s="1"/>
  <c r="BV147" i="4"/>
  <c r="AC147" i="4" s="1"/>
  <c r="BZ147" i="4"/>
  <c r="AG147" i="4" s="1"/>
  <c r="BH147" i="4"/>
  <c r="P147" i="4" s="1"/>
  <c r="BD147" i="4"/>
  <c r="L147" i="4" s="1"/>
  <c r="BM147" i="4"/>
  <c r="T147" i="4" s="1"/>
  <c r="BE147" i="4"/>
  <c r="M147" i="4" s="1"/>
  <c r="BI147" i="4"/>
  <c r="Q147" i="4" s="1"/>
  <c r="BN6" i="4"/>
  <c r="BN147" i="4" s="1"/>
  <c r="U147" i="4" s="1"/>
  <c r="BS147" i="4"/>
  <c r="Z147" i="4" s="1"/>
  <c r="BW147" i="4"/>
  <c r="AD147" i="4" s="1"/>
  <c r="CA147" i="4"/>
  <c r="AH147" i="4" s="1"/>
  <c r="BA79" i="4"/>
  <c r="BA147" i="4" s="1"/>
  <c r="I147" i="4" s="1"/>
  <c r="AO133" i="4" l="1"/>
  <c r="AP150" i="4"/>
  <c r="AL154" i="4"/>
  <c r="AJ151" i="4"/>
  <c r="AL151" i="4" s="1"/>
  <c r="BB10" i="2" l="1"/>
  <c r="BC10" i="2"/>
  <c r="BD10" i="2"/>
  <c r="BE10" i="2"/>
  <c r="BF10" i="2"/>
  <c r="BG10" i="2"/>
  <c r="BH10" i="2"/>
  <c r="BI10" i="2"/>
  <c r="BJ10" i="2"/>
  <c r="BK10" i="2"/>
  <c r="BL10" i="2"/>
  <c r="BM10" i="2"/>
  <c r="BO10" i="2"/>
  <c r="BP10" i="2"/>
  <c r="BR10" i="2"/>
  <c r="BS10" i="2"/>
  <c r="BT10" i="2"/>
  <c r="BU10" i="2"/>
  <c r="BV10" i="2"/>
  <c r="BW10" i="2"/>
  <c r="BX10" i="2"/>
  <c r="BY10" i="2"/>
  <c r="BZ10" i="2"/>
  <c r="CA10" i="2"/>
  <c r="CB10" i="2"/>
  <c r="CC10" i="2"/>
  <c r="CD10" i="2"/>
  <c r="CE10" i="2"/>
  <c r="AC102" i="2"/>
  <c r="AD102" i="2"/>
  <c r="W102" i="2"/>
  <c r="BP123" i="2"/>
  <c r="BP122" i="2"/>
  <c r="AN10" i="2"/>
  <c r="AO10" i="2" s="1"/>
  <c r="V6" i="2"/>
  <c r="BC123" i="2" l="1"/>
  <c r="BD123" i="2"/>
  <c r="BE123" i="2"/>
  <c r="BF123" i="2"/>
  <c r="BG123" i="2"/>
  <c r="BH123" i="2"/>
  <c r="BI123" i="2"/>
  <c r="BJ123" i="2"/>
  <c r="BK123" i="2"/>
  <c r="BL123" i="2"/>
  <c r="BM123" i="2"/>
  <c r="BO123" i="2"/>
  <c r="BR123" i="2"/>
  <c r="BS123" i="2"/>
  <c r="BT123" i="2"/>
  <c r="BU123" i="2"/>
  <c r="BV123" i="2"/>
  <c r="BW123" i="2"/>
  <c r="BX123" i="2"/>
  <c r="BY123" i="2"/>
  <c r="BZ123" i="2"/>
  <c r="CA123" i="2"/>
  <c r="CB123" i="2"/>
  <c r="CC123" i="2"/>
  <c r="CD123" i="2"/>
  <c r="CE123" i="2"/>
  <c r="BC122" i="2"/>
  <c r="BD122" i="2"/>
  <c r="BE122" i="2"/>
  <c r="BF122" i="2"/>
  <c r="BG122" i="2"/>
  <c r="BH122" i="2"/>
  <c r="BI122" i="2"/>
  <c r="BJ122" i="2"/>
  <c r="BK122" i="2"/>
  <c r="BL122" i="2"/>
  <c r="BM122" i="2"/>
  <c r="BO122" i="2"/>
  <c r="BR122" i="2"/>
  <c r="BS122" i="2"/>
  <c r="BT122" i="2"/>
  <c r="BU122" i="2"/>
  <c r="BV122" i="2"/>
  <c r="BW122" i="2"/>
  <c r="BX122" i="2"/>
  <c r="BY122" i="2"/>
  <c r="BZ122" i="2"/>
  <c r="CA122" i="2"/>
  <c r="CB122" i="2"/>
  <c r="CC122" i="2"/>
  <c r="CD122" i="2"/>
  <c r="CE122" i="2"/>
  <c r="AN141" i="2" l="1"/>
  <c r="AO141" i="2" s="1"/>
  <c r="AN140" i="2"/>
  <c r="AO140" i="2" s="1"/>
  <c r="AN139" i="2"/>
  <c r="AO139" i="2" s="1"/>
  <c r="AN138" i="2"/>
  <c r="AO138" i="2" s="1"/>
  <c r="AN137" i="2"/>
  <c r="AO137" i="2" s="1"/>
  <c r="AN136" i="2"/>
  <c r="AO136" i="2" s="1"/>
  <c r="AN135" i="2"/>
  <c r="AO135" i="2" s="1"/>
  <c r="AN134" i="2"/>
  <c r="AO134" i="2" s="1"/>
  <c r="AN132" i="2"/>
  <c r="AO132" i="2" s="1"/>
  <c r="AN131" i="2"/>
  <c r="AO131" i="2" s="1"/>
  <c r="AN130" i="2"/>
  <c r="AO130" i="2" s="1"/>
  <c r="AN128" i="2"/>
  <c r="AO128" i="2" s="1"/>
  <c r="AN129" i="2"/>
  <c r="AO129" i="2" s="1"/>
  <c r="AN125" i="2"/>
  <c r="AO125" i="2" s="1"/>
  <c r="AN127" i="2"/>
  <c r="AO127" i="2" s="1"/>
  <c r="AN126" i="2"/>
  <c r="AO126" i="2" s="1"/>
  <c r="AN124" i="2"/>
  <c r="AO124" i="2" s="1"/>
  <c r="AN121" i="2"/>
  <c r="AO121" i="2" s="1"/>
  <c r="AN119" i="2"/>
  <c r="AO119" i="2" s="1"/>
  <c r="AN118" i="2"/>
  <c r="AO118" i="2" s="1"/>
  <c r="AN116" i="2"/>
  <c r="AO116" i="2" s="1"/>
  <c r="AN115" i="2"/>
  <c r="AO115" i="2" s="1"/>
  <c r="AN113" i="2"/>
  <c r="AO113" i="2" s="1"/>
  <c r="AN112" i="2"/>
  <c r="AO112" i="2" s="1"/>
  <c r="AN106" i="2"/>
  <c r="AO106" i="2" s="1"/>
  <c r="AN105" i="2"/>
  <c r="AO105" i="2" s="1"/>
  <c r="AN104" i="2"/>
  <c r="AO104" i="2" s="1"/>
  <c r="AN103" i="2"/>
  <c r="AO103" i="2" s="1"/>
  <c r="AN102" i="2"/>
  <c r="AO102" i="2" s="1"/>
  <c r="AN101" i="2"/>
  <c r="AO101" i="2" s="1"/>
  <c r="AN100" i="2"/>
  <c r="AO100" i="2" s="1"/>
  <c r="AN99" i="2"/>
  <c r="AO99" i="2" s="1"/>
  <c r="AN98" i="2"/>
  <c r="AO98" i="2" s="1"/>
  <c r="AN97" i="2"/>
  <c r="AO97" i="2" s="1"/>
  <c r="AN95" i="2"/>
  <c r="AO95" i="2" s="1"/>
  <c r="AN94" i="2"/>
  <c r="AO94" i="2" s="1"/>
  <c r="AN93" i="2"/>
  <c r="AO93" i="2" s="1"/>
  <c r="AN91" i="2"/>
  <c r="AO91" i="2" s="1"/>
  <c r="AN89" i="2"/>
  <c r="AO89" i="2" s="1"/>
  <c r="AN88" i="2"/>
  <c r="AO88" i="2" s="1"/>
  <c r="AN85" i="2"/>
  <c r="AO85" i="2" s="1"/>
  <c r="AN83" i="2"/>
  <c r="AO83" i="2" s="1"/>
  <c r="AN82" i="2"/>
  <c r="AO82" i="2" s="1"/>
  <c r="AN75" i="2"/>
  <c r="AO75" i="2" s="1"/>
  <c r="AN74" i="2"/>
  <c r="AO74" i="2" s="1"/>
  <c r="AN73" i="2"/>
  <c r="AO73" i="2" s="1"/>
  <c r="AN72" i="2"/>
  <c r="AO72" i="2" s="1"/>
  <c r="AN71" i="2"/>
  <c r="AO71" i="2" s="1"/>
  <c r="AN70" i="2"/>
  <c r="AO70" i="2" s="1"/>
  <c r="AN69" i="2"/>
  <c r="AO69" i="2" s="1"/>
  <c r="AN68" i="2"/>
  <c r="AO68" i="2" s="1"/>
  <c r="AN67" i="2"/>
  <c r="AO67" i="2" s="1"/>
  <c r="AN66" i="2"/>
  <c r="AO66" i="2" s="1"/>
  <c r="AN65" i="2"/>
  <c r="AO65" i="2" s="1"/>
  <c r="AN64" i="2"/>
  <c r="AO64" i="2" s="1"/>
  <c r="AN63" i="2"/>
  <c r="AO63" i="2" s="1"/>
  <c r="AN62" i="2"/>
  <c r="AO62" i="2" s="1"/>
  <c r="AN58" i="2"/>
  <c r="AO58" i="2" s="1"/>
  <c r="AN57" i="2"/>
  <c r="AO57" i="2" s="1"/>
  <c r="AN56" i="2"/>
  <c r="AO56" i="2" s="1"/>
  <c r="AN55" i="2"/>
  <c r="AO55" i="2" s="1"/>
  <c r="AN54" i="2"/>
  <c r="AO54" i="2" s="1"/>
  <c r="AN53" i="2"/>
  <c r="AO53" i="2" s="1"/>
  <c r="AN52" i="2"/>
  <c r="AO52" i="2" s="1"/>
  <c r="AN51" i="2"/>
  <c r="AO51" i="2" s="1"/>
  <c r="AN50" i="2"/>
  <c r="AO50" i="2" s="1"/>
  <c r="AN49" i="2"/>
  <c r="AO49" i="2" s="1"/>
  <c r="AN46" i="2"/>
  <c r="AO46" i="2" s="1"/>
  <c r="AN45" i="2"/>
  <c r="AO45" i="2" s="1"/>
  <c r="AN44" i="2"/>
  <c r="AO44" i="2" s="1"/>
  <c r="AN43" i="2"/>
  <c r="AO43" i="2" s="1"/>
  <c r="AN42" i="2"/>
  <c r="AO42" i="2" s="1"/>
  <c r="AN41" i="2"/>
  <c r="AO41" i="2" s="1"/>
  <c r="AN40" i="2"/>
  <c r="AO40" i="2" s="1"/>
  <c r="AN39" i="2"/>
  <c r="AO39" i="2" s="1"/>
  <c r="AN38" i="2"/>
  <c r="AO38" i="2" s="1"/>
  <c r="AN37" i="2"/>
  <c r="AO37" i="2" s="1"/>
  <c r="AN36" i="2"/>
  <c r="AO36" i="2" s="1"/>
  <c r="AN35" i="2"/>
  <c r="AO35" i="2" s="1"/>
  <c r="AN34" i="2"/>
  <c r="AO34" i="2" s="1"/>
  <c r="AN33" i="2"/>
  <c r="AO33" i="2" s="1"/>
  <c r="AN32" i="2"/>
  <c r="AO32" i="2" s="1"/>
  <c r="AN31" i="2"/>
  <c r="AO31" i="2" s="1"/>
  <c r="AN30" i="2"/>
  <c r="AO30" i="2" s="1"/>
  <c r="AN29" i="2"/>
  <c r="AO29" i="2" s="1"/>
  <c r="AN28" i="2"/>
  <c r="AO28" i="2" s="1"/>
  <c r="AN22" i="2"/>
  <c r="AO22" i="2" s="1"/>
  <c r="AN13" i="2"/>
  <c r="AO13" i="2" s="1"/>
  <c r="AN11" i="2"/>
  <c r="AO11" i="2" s="1"/>
  <c r="AN9" i="2"/>
  <c r="AO9" i="2" s="1"/>
  <c r="AN7" i="2"/>
  <c r="AO7" i="2" s="1"/>
  <c r="CE7" i="2" l="1"/>
  <c r="CE9" i="2"/>
  <c r="CE11" i="2"/>
  <c r="CE12" i="2"/>
  <c r="CE13" i="2"/>
  <c r="CE14" i="2"/>
  <c r="CE15" i="2"/>
  <c r="CE18" i="2"/>
  <c r="CE19" i="2"/>
  <c r="CE20" i="2"/>
  <c r="CE21" i="2"/>
  <c r="CE22" i="2"/>
  <c r="CE28" i="2"/>
  <c r="CE29" i="2"/>
  <c r="CE30" i="2"/>
  <c r="CE31" i="2"/>
  <c r="CE32" i="2"/>
  <c r="CE33" i="2"/>
  <c r="CE34" i="2"/>
  <c r="CE35" i="2"/>
  <c r="CE36" i="2"/>
  <c r="CE37" i="2"/>
  <c r="CE38" i="2"/>
  <c r="CE39" i="2"/>
  <c r="CE40" i="2"/>
  <c r="CE41" i="2"/>
  <c r="CE42" i="2"/>
  <c r="CE43" i="2"/>
  <c r="CE44" i="2"/>
  <c r="CE45" i="2"/>
  <c r="CE46" i="2"/>
  <c r="CE47" i="2"/>
  <c r="CE49" i="2"/>
  <c r="CE50" i="2"/>
  <c r="CE51" i="2"/>
  <c r="CE52" i="2"/>
  <c r="CE53" i="2"/>
  <c r="CE54" i="2"/>
  <c r="CE55" i="2"/>
  <c r="CE56" i="2"/>
  <c r="CE57" i="2"/>
  <c r="CE58" i="2"/>
  <c r="CE59" i="2"/>
  <c r="CE60" i="2"/>
  <c r="CE61" i="2"/>
  <c r="CE62" i="2"/>
  <c r="CE63" i="2"/>
  <c r="CE64" i="2"/>
  <c r="CE65" i="2"/>
  <c r="CE66" i="2"/>
  <c r="CE67" i="2"/>
  <c r="CE68" i="2"/>
  <c r="CE69" i="2"/>
  <c r="CE70" i="2"/>
  <c r="CE71" i="2"/>
  <c r="CE72" i="2"/>
  <c r="CE73" i="2"/>
  <c r="CE74" i="2"/>
  <c r="CE75" i="2"/>
  <c r="CE77" i="2"/>
  <c r="CE78" i="2"/>
  <c r="CE79" i="2"/>
  <c r="CE80" i="2"/>
  <c r="CE81" i="2"/>
  <c r="CE82" i="2"/>
  <c r="CE83" i="2"/>
  <c r="CE84" i="2"/>
  <c r="CE85" i="2"/>
  <c r="CE87" i="2"/>
  <c r="CE88" i="2"/>
  <c r="CE89" i="2"/>
  <c r="CE90" i="2"/>
  <c r="CE91" i="2"/>
  <c r="CE92" i="2"/>
  <c r="CE93" i="2"/>
  <c r="CE94" i="2"/>
  <c r="CE95" i="2"/>
  <c r="CE97" i="2"/>
  <c r="CE98" i="2"/>
  <c r="CE99" i="2"/>
  <c r="CE100" i="2"/>
  <c r="CE101" i="2"/>
  <c r="CE102" i="2"/>
  <c r="CE103" i="2"/>
  <c r="CE104" i="2"/>
  <c r="CE105" i="2"/>
  <c r="CE106" i="2"/>
  <c r="CE107" i="2"/>
  <c r="CE108" i="2"/>
  <c r="CE109" i="2"/>
  <c r="CE110" i="2"/>
  <c r="CE111" i="2"/>
  <c r="CE112" i="2"/>
  <c r="CE113" i="2"/>
  <c r="CE115" i="2"/>
  <c r="CE116" i="2"/>
  <c r="CE117" i="2"/>
  <c r="CE118" i="2"/>
  <c r="CE119" i="2"/>
  <c r="CE120" i="2"/>
  <c r="CE121" i="2"/>
  <c r="CE124" i="2"/>
  <c r="CE126" i="2"/>
  <c r="CE127" i="2"/>
  <c r="CE125" i="2"/>
  <c r="CE129" i="2"/>
  <c r="CE128" i="2"/>
  <c r="CE130" i="2"/>
  <c r="CE131" i="2"/>
  <c r="CE132" i="2"/>
  <c r="CE133" i="2"/>
  <c r="CE134" i="2"/>
  <c r="CE135" i="2"/>
  <c r="CE136" i="2"/>
  <c r="CE137" i="2"/>
  <c r="CE138" i="2"/>
  <c r="CE139" i="2"/>
  <c r="CE140" i="2"/>
  <c r="CE141" i="2"/>
  <c r="CE6" i="2"/>
  <c r="CD7" i="2"/>
  <c r="CD9" i="2"/>
  <c r="CD11" i="2"/>
  <c r="CD12" i="2"/>
  <c r="CD13" i="2"/>
  <c r="CD14" i="2"/>
  <c r="CD15" i="2"/>
  <c r="CD18" i="2"/>
  <c r="CD19" i="2"/>
  <c r="CD20" i="2"/>
  <c r="CD21" i="2"/>
  <c r="CD22" i="2"/>
  <c r="CD28" i="2"/>
  <c r="CD29" i="2"/>
  <c r="CD30" i="2"/>
  <c r="CD31" i="2"/>
  <c r="CD32" i="2"/>
  <c r="CD33" i="2"/>
  <c r="CD34" i="2"/>
  <c r="CD35" i="2"/>
  <c r="CD36" i="2"/>
  <c r="CD37" i="2"/>
  <c r="CD38" i="2"/>
  <c r="CD39" i="2"/>
  <c r="CD40" i="2"/>
  <c r="CD41" i="2"/>
  <c r="CD42" i="2"/>
  <c r="CD43" i="2"/>
  <c r="CD44" i="2"/>
  <c r="CD45" i="2"/>
  <c r="CD46" i="2"/>
  <c r="CD47" i="2"/>
  <c r="CD49" i="2"/>
  <c r="CD50" i="2"/>
  <c r="CD51" i="2"/>
  <c r="CD52" i="2"/>
  <c r="CD53" i="2"/>
  <c r="CD54" i="2"/>
  <c r="CD55" i="2"/>
  <c r="CD56" i="2"/>
  <c r="CD57" i="2"/>
  <c r="CD58" i="2"/>
  <c r="CD59" i="2"/>
  <c r="CD60" i="2"/>
  <c r="CD61" i="2"/>
  <c r="CD62" i="2"/>
  <c r="CD63" i="2"/>
  <c r="CD64" i="2"/>
  <c r="CD65" i="2"/>
  <c r="CD66" i="2"/>
  <c r="CD67" i="2"/>
  <c r="CD68" i="2"/>
  <c r="CD69" i="2"/>
  <c r="CD70" i="2"/>
  <c r="CD71" i="2"/>
  <c r="CD72" i="2"/>
  <c r="CD73" i="2"/>
  <c r="CD74" i="2"/>
  <c r="CD75" i="2"/>
  <c r="CD77" i="2"/>
  <c r="CD78" i="2"/>
  <c r="CD79" i="2"/>
  <c r="CD80" i="2"/>
  <c r="CD81" i="2"/>
  <c r="CD82" i="2"/>
  <c r="CD83" i="2"/>
  <c r="CD84" i="2"/>
  <c r="CD85" i="2"/>
  <c r="CD87" i="2"/>
  <c r="CD88" i="2"/>
  <c r="CD89" i="2"/>
  <c r="CD90" i="2"/>
  <c r="CD91" i="2"/>
  <c r="CD92" i="2"/>
  <c r="CD93" i="2"/>
  <c r="CD94" i="2"/>
  <c r="CD95" i="2"/>
  <c r="CD97" i="2"/>
  <c r="CD98" i="2"/>
  <c r="CD99" i="2"/>
  <c r="CD100" i="2"/>
  <c r="CD101" i="2"/>
  <c r="CD102" i="2"/>
  <c r="CD103" i="2"/>
  <c r="CD104" i="2"/>
  <c r="CD105" i="2"/>
  <c r="CD106" i="2"/>
  <c r="CD107" i="2"/>
  <c r="CD108" i="2"/>
  <c r="CD109" i="2"/>
  <c r="CD110" i="2"/>
  <c r="CD111" i="2"/>
  <c r="CD112" i="2"/>
  <c r="CD113" i="2"/>
  <c r="CD115" i="2"/>
  <c r="CD116" i="2"/>
  <c r="CD117" i="2"/>
  <c r="CD118" i="2"/>
  <c r="CD119" i="2"/>
  <c r="CD120" i="2"/>
  <c r="CD121" i="2"/>
  <c r="CD124" i="2"/>
  <c r="CD126" i="2"/>
  <c r="CD127" i="2"/>
  <c r="CD125" i="2"/>
  <c r="CD129" i="2"/>
  <c r="CD128" i="2"/>
  <c r="CD130" i="2"/>
  <c r="CD131" i="2"/>
  <c r="CD132" i="2"/>
  <c r="CD133" i="2"/>
  <c r="CD134" i="2"/>
  <c r="CD135" i="2"/>
  <c r="CD136" i="2"/>
  <c r="CD137" i="2"/>
  <c r="CD138" i="2"/>
  <c r="CD139" i="2"/>
  <c r="CD140" i="2"/>
  <c r="CD141" i="2"/>
  <c r="CD6" i="2"/>
  <c r="CC7" i="2"/>
  <c r="CC9" i="2"/>
  <c r="CC11" i="2"/>
  <c r="CC12" i="2"/>
  <c r="CC13" i="2"/>
  <c r="CC14" i="2"/>
  <c r="CC15" i="2"/>
  <c r="CC18" i="2"/>
  <c r="CC19" i="2"/>
  <c r="CC20" i="2"/>
  <c r="CC21" i="2"/>
  <c r="CC22" i="2"/>
  <c r="CC28" i="2"/>
  <c r="CC29" i="2"/>
  <c r="CC30" i="2"/>
  <c r="CC31" i="2"/>
  <c r="CC32" i="2"/>
  <c r="CC33" i="2"/>
  <c r="CC34" i="2"/>
  <c r="CC35" i="2"/>
  <c r="CC36" i="2"/>
  <c r="CC37" i="2"/>
  <c r="CC38" i="2"/>
  <c r="CC39" i="2"/>
  <c r="CC40" i="2"/>
  <c r="CC41" i="2"/>
  <c r="CC42" i="2"/>
  <c r="CC43" i="2"/>
  <c r="CC44" i="2"/>
  <c r="CC45" i="2"/>
  <c r="CC46" i="2"/>
  <c r="CC47" i="2"/>
  <c r="CC49" i="2"/>
  <c r="CC50" i="2"/>
  <c r="CC51" i="2"/>
  <c r="CC52" i="2"/>
  <c r="CC53" i="2"/>
  <c r="CC54" i="2"/>
  <c r="CC55" i="2"/>
  <c r="CC56" i="2"/>
  <c r="CC57" i="2"/>
  <c r="CC58" i="2"/>
  <c r="CC59" i="2"/>
  <c r="CC60" i="2"/>
  <c r="CC61" i="2"/>
  <c r="CC62" i="2"/>
  <c r="CC63" i="2"/>
  <c r="CC64" i="2"/>
  <c r="CC65" i="2"/>
  <c r="CC66" i="2"/>
  <c r="CC67" i="2"/>
  <c r="CC68" i="2"/>
  <c r="CC69" i="2"/>
  <c r="CC70" i="2"/>
  <c r="CC71" i="2"/>
  <c r="CC72" i="2"/>
  <c r="CC73" i="2"/>
  <c r="CC74" i="2"/>
  <c r="CC75" i="2"/>
  <c r="CC77" i="2"/>
  <c r="CC78" i="2"/>
  <c r="CC79" i="2"/>
  <c r="CC80" i="2"/>
  <c r="CC81" i="2"/>
  <c r="CC82" i="2"/>
  <c r="CC83" i="2"/>
  <c r="CC84" i="2"/>
  <c r="CC85" i="2"/>
  <c r="CC87" i="2"/>
  <c r="CC88" i="2"/>
  <c r="CC89" i="2"/>
  <c r="CC90" i="2"/>
  <c r="CC91" i="2"/>
  <c r="CC92" i="2"/>
  <c r="CC93" i="2"/>
  <c r="CC94" i="2"/>
  <c r="CC95" i="2"/>
  <c r="CC97" i="2"/>
  <c r="CC98" i="2"/>
  <c r="CC99" i="2"/>
  <c r="CC100" i="2"/>
  <c r="CC101" i="2"/>
  <c r="CC102" i="2"/>
  <c r="CC103" i="2"/>
  <c r="CC104" i="2"/>
  <c r="CC105" i="2"/>
  <c r="CC106" i="2"/>
  <c r="CC107" i="2"/>
  <c r="CC108" i="2"/>
  <c r="CC109" i="2"/>
  <c r="CC110" i="2"/>
  <c r="CC111" i="2"/>
  <c r="CC112" i="2"/>
  <c r="CC113" i="2"/>
  <c r="CC115" i="2"/>
  <c r="CC116" i="2"/>
  <c r="CC117" i="2"/>
  <c r="CC118" i="2"/>
  <c r="CC119" i="2"/>
  <c r="CC120" i="2"/>
  <c r="CC121" i="2"/>
  <c r="CC124" i="2"/>
  <c r="CC126" i="2"/>
  <c r="CC127" i="2"/>
  <c r="CC125" i="2"/>
  <c r="CC129" i="2"/>
  <c r="CC128" i="2"/>
  <c r="CC130" i="2"/>
  <c r="CC131" i="2"/>
  <c r="CC132" i="2"/>
  <c r="CC133" i="2"/>
  <c r="CC134" i="2"/>
  <c r="CC135" i="2"/>
  <c r="CC136" i="2"/>
  <c r="CC137" i="2"/>
  <c r="CC138" i="2"/>
  <c r="CC139" i="2"/>
  <c r="CC140" i="2"/>
  <c r="CC141" i="2"/>
  <c r="CC6" i="2"/>
  <c r="CB7" i="2"/>
  <c r="CB9" i="2"/>
  <c r="CB11" i="2"/>
  <c r="CB12" i="2"/>
  <c r="CB13" i="2"/>
  <c r="CB14" i="2"/>
  <c r="CB15" i="2"/>
  <c r="CB18" i="2"/>
  <c r="CB19" i="2"/>
  <c r="CB20" i="2"/>
  <c r="CB21" i="2"/>
  <c r="CB22" i="2"/>
  <c r="CB28" i="2"/>
  <c r="CB29" i="2"/>
  <c r="CB30" i="2"/>
  <c r="CB31" i="2"/>
  <c r="CB32" i="2"/>
  <c r="CB33" i="2"/>
  <c r="CB34" i="2"/>
  <c r="CB35" i="2"/>
  <c r="CB36" i="2"/>
  <c r="CB37" i="2"/>
  <c r="CB38" i="2"/>
  <c r="CB39" i="2"/>
  <c r="CB40" i="2"/>
  <c r="CB41" i="2"/>
  <c r="CB42" i="2"/>
  <c r="CB43" i="2"/>
  <c r="CB44" i="2"/>
  <c r="CB45" i="2"/>
  <c r="CB46" i="2"/>
  <c r="CB47" i="2"/>
  <c r="CB49" i="2"/>
  <c r="CB50" i="2"/>
  <c r="CB51" i="2"/>
  <c r="CB52" i="2"/>
  <c r="CB53" i="2"/>
  <c r="CB54" i="2"/>
  <c r="CB55" i="2"/>
  <c r="CB56" i="2"/>
  <c r="CB57" i="2"/>
  <c r="CB58" i="2"/>
  <c r="CB59" i="2"/>
  <c r="CB60" i="2"/>
  <c r="CB61" i="2"/>
  <c r="CB62" i="2"/>
  <c r="CB63" i="2"/>
  <c r="CB64" i="2"/>
  <c r="CB65" i="2"/>
  <c r="CB66" i="2"/>
  <c r="CB67" i="2"/>
  <c r="CB68" i="2"/>
  <c r="CB69" i="2"/>
  <c r="CB70" i="2"/>
  <c r="CB71" i="2"/>
  <c r="CB72" i="2"/>
  <c r="CB73" i="2"/>
  <c r="CB74" i="2"/>
  <c r="CB75" i="2"/>
  <c r="CB77" i="2"/>
  <c r="CB78" i="2"/>
  <c r="CB79" i="2"/>
  <c r="CB80" i="2"/>
  <c r="CB81" i="2"/>
  <c r="CB82" i="2"/>
  <c r="CB83" i="2"/>
  <c r="CB84" i="2"/>
  <c r="CB85" i="2"/>
  <c r="CB87" i="2"/>
  <c r="CB88" i="2"/>
  <c r="CB89" i="2"/>
  <c r="CB90" i="2"/>
  <c r="CB91" i="2"/>
  <c r="CB92" i="2"/>
  <c r="CB93" i="2"/>
  <c r="CB94" i="2"/>
  <c r="CB95" i="2"/>
  <c r="CB97" i="2"/>
  <c r="CB98" i="2"/>
  <c r="CB99" i="2"/>
  <c r="CB100" i="2"/>
  <c r="CB101" i="2"/>
  <c r="CB102" i="2"/>
  <c r="CB103" i="2"/>
  <c r="CB104" i="2"/>
  <c r="CB105" i="2"/>
  <c r="CB106" i="2"/>
  <c r="CB107" i="2"/>
  <c r="CB108" i="2"/>
  <c r="CB109" i="2"/>
  <c r="CB110" i="2"/>
  <c r="CB111" i="2"/>
  <c r="CB112" i="2"/>
  <c r="CB113" i="2"/>
  <c r="CB115" i="2"/>
  <c r="CB116" i="2"/>
  <c r="CB117" i="2"/>
  <c r="CB118" i="2"/>
  <c r="CB119" i="2"/>
  <c r="CB120" i="2"/>
  <c r="CB121" i="2"/>
  <c r="CB124" i="2"/>
  <c r="CB126" i="2"/>
  <c r="CB127" i="2"/>
  <c r="CB125" i="2"/>
  <c r="CB129" i="2"/>
  <c r="CB128" i="2"/>
  <c r="CB130" i="2"/>
  <c r="CB131" i="2"/>
  <c r="CB132" i="2"/>
  <c r="CB133" i="2"/>
  <c r="CB134" i="2"/>
  <c r="CB135" i="2"/>
  <c r="CB136" i="2"/>
  <c r="CB137" i="2"/>
  <c r="CB138" i="2"/>
  <c r="CB139" i="2"/>
  <c r="CB140" i="2"/>
  <c r="CB141" i="2"/>
  <c r="CB6" i="2"/>
  <c r="CA7" i="2"/>
  <c r="CA9" i="2"/>
  <c r="CA11" i="2"/>
  <c r="CA12" i="2"/>
  <c r="CA13" i="2"/>
  <c r="CA14" i="2"/>
  <c r="CA15" i="2"/>
  <c r="CA18" i="2"/>
  <c r="CA19" i="2"/>
  <c r="CA20" i="2"/>
  <c r="CA21" i="2"/>
  <c r="CA22" i="2"/>
  <c r="CA28" i="2"/>
  <c r="CA29" i="2"/>
  <c r="CA30" i="2"/>
  <c r="CA31" i="2"/>
  <c r="CA32" i="2"/>
  <c r="CA33" i="2"/>
  <c r="CA34" i="2"/>
  <c r="CA35" i="2"/>
  <c r="CA36" i="2"/>
  <c r="CA37" i="2"/>
  <c r="CA38" i="2"/>
  <c r="CA39" i="2"/>
  <c r="CA40" i="2"/>
  <c r="CA41" i="2"/>
  <c r="CA42" i="2"/>
  <c r="CA43" i="2"/>
  <c r="CA44" i="2"/>
  <c r="CA45" i="2"/>
  <c r="CA46" i="2"/>
  <c r="CA47" i="2"/>
  <c r="CA49" i="2"/>
  <c r="CA50" i="2"/>
  <c r="CA51" i="2"/>
  <c r="CA52" i="2"/>
  <c r="CA53" i="2"/>
  <c r="CA54" i="2"/>
  <c r="CA55" i="2"/>
  <c r="CA56" i="2"/>
  <c r="CA57" i="2"/>
  <c r="CA58" i="2"/>
  <c r="CA59" i="2"/>
  <c r="CA60" i="2"/>
  <c r="CA61" i="2"/>
  <c r="CA62" i="2"/>
  <c r="CA63" i="2"/>
  <c r="CA64" i="2"/>
  <c r="CA65" i="2"/>
  <c r="CA66" i="2"/>
  <c r="CA67" i="2"/>
  <c r="CA68" i="2"/>
  <c r="CA69" i="2"/>
  <c r="CA70" i="2"/>
  <c r="CA71" i="2"/>
  <c r="CA72" i="2"/>
  <c r="CA73" i="2"/>
  <c r="CA74" i="2"/>
  <c r="CA75" i="2"/>
  <c r="CA77" i="2"/>
  <c r="CA78" i="2"/>
  <c r="CA79" i="2"/>
  <c r="CA80" i="2"/>
  <c r="CA81" i="2"/>
  <c r="CA82" i="2"/>
  <c r="CA83" i="2"/>
  <c r="CA84" i="2"/>
  <c r="CA85" i="2"/>
  <c r="CA87" i="2"/>
  <c r="CA88" i="2"/>
  <c r="CA89" i="2"/>
  <c r="CA90" i="2"/>
  <c r="CA91" i="2"/>
  <c r="CA92" i="2"/>
  <c r="CA93" i="2"/>
  <c r="CA94" i="2"/>
  <c r="CA95" i="2"/>
  <c r="CA97" i="2"/>
  <c r="CA98" i="2"/>
  <c r="CA99" i="2"/>
  <c r="CA100" i="2"/>
  <c r="CA101" i="2"/>
  <c r="CA102" i="2"/>
  <c r="CA103" i="2"/>
  <c r="CA104" i="2"/>
  <c r="CA105" i="2"/>
  <c r="CA106" i="2"/>
  <c r="CA107" i="2"/>
  <c r="CA108" i="2"/>
  <c r="CA109" i="2"/>
  <c r="CA110" i="2"/>
  <c r="CA111" i="2"/>
  <c r="CA112" i="2"/>
  <c r="CA113" i="2"/>
  <c r="CA115" i="2"/>
  <c r="CA116" i="2"/>
  <c r="CA117" i="2"/>
  <c r="CA118" i="2"/>
  <c r="CA119" i="2"/>
  <c r="CA120" i="2"/>
  <c r="CA121" i="2"/>
  <c r="CA124" i="2"/>
  <c r="CA126" i="2"/>
  <c r="CA127" i="2"/>
  <c r="CA125" i="2"/>
  <c r="CA129" i="2"/>
  <c r="CA128" i="2"/>
  <c r="CA130" i="2"/>
  <c r="CA131" i="2"/>
  <c r="CA132" i="2"/>
  <c r="CA133" i="2"/>
  <c r="CA134" i="2"/>
  <c r="CA135" i="2"/>
  <c r="CA136" i="2"/>
  <c r="CA137" i="2"/>
  <c r="CA138" i="2"/>
  <c r="CA139" i="2"/>
  <c r="CA140" i="2"/>
  <c r="CA141" i="2"/>
  <c r="CA6" i="2"/>
  <c r="BZ7" i="2"/>
  <c r="BZ9" i="2"/>
  <c r="BZ11" i="2"/>
  <c r="BZ12" i="2"/>
  <c r="BZ13" i="2"/>
  <c r="BZ14" i="2"/>
  <c r="BZ15" i="2"/>
  <c r="BZ18" i="2"/>
  <c r="BZ19" i="2"/>
  <c r="BZ20" i="2"/>
  <c r="BZ21" i="2"/>
  <c r="BZ22" i="2"/>
  <c r="BZ28" i="2"/>
  <c r="BZ29" i="2"/>
  <c r="BZ30" i="2"/>
  <c r="BZ31" i="2"/>
  <c r="BZ32" i="2"/>
  <c r="BZ33" i="2"/>
  <c r="BZ34" i="2"/>
  <c r="BZ35" i="2"/>
  <c r="BZ36" i="2"/>
  <c r="BZ37" i="2"/>
  <c r="BZ38" i="2"/>
  <c r="BZ39" i="2"/>
  <c r="BZ40" i="2"/>
  <c r="BZ41" i="2"/>
  <c r="BZ42" i="2"/>
  <c r="BZ43" i="2"/>
  <c r="BZ44" i="2"/>
  <c r="BZ45" i="2"/>
  <c r="BZ46" i="2"/>
  <c r="BZ47" i="2"/>
  <c r="BZ49" i="2"/>
  <c r="BZ50" i="2"/>
  <c r="BZ51" i="2"/>
  <c r="BZ52" i="2"/>
  <c r="BZ53" i="2"/>
  <c r="BZ54" i="2"/>
  <c r="BZ55" i="2"/>
  <c r="BZ56" i="2"/>
  <c r="BZ57" i="2"/>
  <c r="BZ58" i="2"/>
  <c r="BZ59" i="2"/>
  <c r="BZ60" i="2"/>
  <c r="BZ61" i="2"/>
  <c r="BZ62" i="2"/>
  <c r="BZ63" i="2"/>
  <c r="BZ64" i="2"/>
  <c r="BZ65" i="2"/>
  <c r="BZ66" i="2"/>
  <c r="BZ67" i="2"/>
  <c r="BZ68" i="2"/>
  <c r="BZ69" i="2"/>
  <c r="BZ70" i="2"/>
  <c r="BZ71" i="2"/>
  <c r="BZ72" i="2"/>
  <c r="BZ73" i="2"/>
  <c r="BZ74" i="2"/>
  <c r="BZ75" i="2"/>
  <c r="BZ77" i="2"/>
  <c r="BZ78" i="2"/>
  <c r="BZ79" i="2"/>
  <c r="BZ80" i="2"/>
  <c r="BZ81" i="2"/>
  <c r="BZ82" i="2"/>
  <c r="BZ83" i="2"/>
  <c r="BZ84" i="2"/>
  <c r="BZ85" i="2"/>
  <c r="BZ87" i="2"/>
  <c r="BZ88" i="2"/>
  <c r="BZ89" i="2"/>
  <c r="BZ90" i="2"/>
  <c r="BZ91" i="2"/>
  <c r="BZ92" i="2"/>
  <c r="BZ93" i="2"/>
  <c r="BZ94" i="2"/>
  <c r="BZ95" i="2"/>
  <c r="BZ97" i="2"/>
  <c r="BZ98" i="2"/>
  <c r="BZ99" i="2"/>
  <c r="BZ100" i="2"/>
  <c r="BZ101" i="2"/>
  <c r="BZ102" i="2"/>
  <c r="BZ103" i="2"/>
  <c r="BZ104" i="2"/>
  <c r="BZ105" i="2"/>
  <c r="BZ106" i="2"/>
  <c r="BZ107" i="2"/>
  <c r="BZ108" i="2"/>
  <c r="BZ109" i="2"/>
  <c r="BZ110" i="2"/>
  <c r="BZ111" i="2"/>
  <c r="BZ112" i="2"/>
  <c r="BZ113" i="2"/>
  <c r="BZ115" i="2"/>
  <c r="BZ116" i="2"/>
  <c r="BZ117" i="2"/>
  <c r="BZ118" i="2"/>
  <c r="BZ119" i="2"/>
  <c r="BZ120" i="2"/>
  <c r="BZ121" i="2"/>
  <c r="BZ124" i="2"/>
  <c r="BZ126" i="2"/>
  <c r="BZ127" i="2"/>
  <c r="BZ125" i="2"/>
  <c r="BZ129" i="2"/>
  <c r="BZ128" i="2"/>
  <c r="BZ130" i="2"/>
  <c r="BZ131" i="2"/>
  <c r="BZ132" i="2"/>
  <c r="BZ133" i="2"/>
  <c r="BZ134" i="2"/>
  <c r="BZ135" i="2"/>
  <c r="BZ136" i="2"/>
  <c r="BZ137" i="2"/>
  <c r="BZ138" i="2"/>
  <c r="BZ139" i="2"/>
  <c r="BZ140" i="2"/>
  <c r="BZ141" i="2"/>
  <c r="BZ6" i="2"/>
  <c r="BY7" i="2"/>
  <c r="BY9" i="2"/>
  <c r="BY11" i="2"/>
  <c r="BY12" i="2"/>
  <c r="BY13" i="2"/>
  <c r="BY14" i="2"/>
  <c r="BY15" i="2"/>
  <c r="BY18" i="2"/>
  <c r="BY19" i="2"/>
  <c r="BY20" i="2"/>
  <c r="BY21" i="2"/>
  <c r="BY22" i="2"/>
  <c r="BY28" i="2"/>
  <c r="BY29" i="2"/>
  <c r="BY30" i="2"/>
  <c r="BY31" i="2"/>
  <c r="BY32" i="2"/>
  <c r="BY33" i="2"/>
  <c r="BY34" i="2"/>
  <c r="BY35" i="2"/>
  <c r="BY36" i="2"/>
  <c r="BY37" i="2"/>
  <c r="BY38" i="2"/>
  <c r="BY39" i="2"/>
  <c r="BY40" i="2"/>
  <c r="BY41" i="2"/>
  <c r="BY42" i="2"/>
  <c r="BY43" i="2"/>
  <c r="BY44" i="2"/>
  <c r="BY45" i="2"/>
  <c r="BY46" i="2"/>
  <c r="BY47" i="2"/>
  <c r="BY49" i="2"/>
  <c r="BY50" i="2"/>
  <c r="BY51" i="2"/>
  <c r="BY52" i="2"/>
  <c r="BY53" i="2"/>
  <c r="BY54" i="2"/>
  <c r="BY55" i="2"/>
  <c r="BY56" i="2"/>
  <c r="BY57" i="2"/>
  <c r="BY58" i="2"/>
  <c r="BY59" i="2"/>
  <c r="BY60" i="2"/>
  <c r="BY61" i="2"/>
  <c r="BY62" i="2"/>
  <c r="BY63" i="2"/>
  <c r="BY64" i="2"/>
  <c r="BY65" i="2"/>
  <c r="BY66" i="2"/>
  <c r="BY67" i="2"/>
  <c r="BY68" i="2"/>
  <c r="BY69" i="2"/>
  <c r="BY70" i="2"/>
  <c r="BY71" i="2"/>
  <c r="BY72" i="2"/>
  <c r="BY73" i="2"/>
  <c r="BY74" i="2"/>
  <c r="BY75" i="2"/>
  <c r="BY76" i="2"/>
  <c r="BY77" i="2"/>
  <c r="BY78" i="2"/>
  <c r="BY79" i="2"/>
  <c r="BY80" i="2"/>
  <c r="BY81" i="2"/>
  <c r="BY82" i="2"/>
  <c r="BY83" i="2"/>
  <c r="BY84" i="2"/>
  <c r="BY85" i="2"/>
  <c r="BY87" i="2"/>
  <c r="BY88" i="2"/>
  <c r="BY89" i="2"/>
  <c r="BY90" i="2"/>
  <c r="BY91" i="2"/>
  <c r="BY92" i="2"/>
  <c r="BY93" i="2"/>
  <c r="BY94" i="2"/>
  <c r="BY95" i="2"/>
  <c r="BY97" i="2"/>
  <c r="BY98" i="2"/>
  <c r="BY99" i="2"/>
  <c r="BY100" i="2"/>
  <c r="BY101" i="2"/>
  <c r="BY102" i="2"/>
  <c r="BY103" i="2"/>
  <c r="BY104" i="2"/>
  <c r="BY105" i="2"/>
  <c r="BY106" i="2"/>
  <c r="BY107" i="2"/>
  <c r="BY108" i="2"/>
  <c r="BY109" i="2"/>
  <c r="BY110" i="2"/>
  <c r="BY111" i="2"/>
  <c r="BY112" i="2"/>
  <c r="BY113" i="2"/>
  <c r="BY115" i="2"/>
  <c r="BY116" i="2"/>
  <c r="BY117" i="2"/>
  <c r="BY118" i="2"/>
  <c r="BY119" i="2"/>
  <c r="BY120" i="2"/>
  <c r="BY121" i="2"/>
  <c r="BY124" i="2"/>
  <c r="BY126" i="2"/>
  <c r="BY127" i="2"/>
  <c r="BY125" i="2"/>
  <c r="BY129" i="2"/>
  <c r="BY128" i="2"/>
  <c r="BY130" i="2"/>
  <c r="BY131" i="2"/>
  <c r="BY132" i="2"/>
  <c r="BY133" i="2"/>
  <c r="BY134" i="2"/>
  <c r="BY135" i="2"/>
  <c r="BY136" i="2"/>
  <c r="BY137" i="2"/>
  <c r="BY138" i="2"/>
  <c r="BY139" i="2"/>
  <c r="BY140" i="2"/>
  <c r="BY141" i="2"/>
  <c r="BY6" i="2"/>
  <c r="BX7" i="2"/>
  <c r="BX9" i="2"/>
  <c r="BX11" i="2"/>
  <c r="BX12" i="2"/>
  <c r="BX13" i="2"/>
  <c r="BX14" i="2"/>
  <c r="BX15" i="2"/>
  <c r="BX18" i="2"/>
  <c r="BX19" i="2"/>
  <c r="BX20" i="2"/>
  <c r="BX21" i="2"/>
  <c r="BX22" i="2"/>
  <c r="BX28" i="2"/>
  <c r="BX29" i="2"/>
  <c r="BX30" i="2"/>
  <c r="BX31" i="2"/>
  <c r="BX32" i="2"/>
  <c r="BX33" i="2"/>
  <c r="BX34" i="2"/>
  <c r="BX35" i="2"/>
  <c r="BX36" i="2"/>
  <c r="BX37" i="2"/>
  <c r="BX38" i="2"/>
  <c r="BX39" i="2"/>
  <c r="BX40" i="2"/>
  <c r="BX41" i="2"/>
  <c r="BX42" i="2"/>
  <c r="BX43" i="2"/>
  <c r="BX44" i="2"/>
  <c r="BX45" i="2"/>
  <c r="BX46" i="2"/>
  <c r="BX47" i="2"/>
  <c r="BX49" i="2"/>
  <c r="BX50" i="2"/>
  <c r="BX51" i="2"/>
  <c r="BX52" i="2"/>
  <c r="BX53" i="2"/>
  <c r="BX54" i="2"/>
  <c r="BX55" i="2"/>
  <c r="BX56" i="2"/>
  <c r="BX57" i="2"/>
  <c r="BX58" i="2"/>
  <c r="BX59" i="2"/>
  <c r="BX60" i="2"/>
  <c r="BX61" i="2"/>
  <c r="BX62" i="2"/>
  <c r="BX63" i="2"/>
  <c r="BX64" i="2"/>
  <c r="BX65" i="2"/>
  <c r="BX66" i="2"/>
  <c r="BX67" i="2"/>
  <c r="BX68" i="2"/>
  <c r="BX69" i="2"/>
  <c r="BX70" i="2"/>
  <c r="BX71" i="2"/>
  <c r="BX72" i="2"/>
  <c r="BX73" i="2"/>
  <c r="BX74" i="2"/>
  <c r="BX75" i="2"/>
  <c r="BX77" i="2"/>
  <c r="BX78" i="2"/>
  <c r="BX79" i="2"/>
  <c r="BX80" i="2"/>
  <c r="BX81" i="2"/>
  <c r="BX82" i="2"/>
  <c r="BX83" i="2"/>
  <c r="BX84" i="2"/>
  <c r="BX85" i="2"/>
  <c r="BX87" i="2"/>
  <c r="BX88" i="2"/>
  <c r="BX89" i="2"/>
  <c r="BX90" i="2"/>
  <c r="BX91" i="2"/>
  <c r="BX92" i="2"/>
  <c r="BX93" i="2"/>
  <c r="BX94" i="2"/>
  <c r="BX95" i="2"/>
  <c r="BX97" i="2"/>
  <c r="BX98" i="2"/>
  <c r="BX99" i="2"/>
  <c r="BX100" i="2"/>
  <c r="BX101" i="2"/>
  <c r="BX102" i="2"/>
  <c r="BX103" i="2"/>
  <c r="BX104" i="2"/>
  <c r="BX105" i="2"/>
  <c r="BX106" i="2"/>
  <c r="BX107" i="2"/>
  <c r="BX108" i="2"/>
  <c r="BX109" i="2"/>
  <c r="BX110" i="2"/>
  <c r="BX111" i="2"/>
  <c r="BX112" i="2"/>
  <c r="BX113" i="2"/>
  <c r="BX115" i="2"/>
  <c r="BX116" i="2"/>
  <c r="BX117" i="2"/>
  <c r="BX118" i="2"/>
  <c r="BX119" i="2"/>
  <c r="BX120" i="2"/>
  <c r="BX121" i="2"/>
  <c r="BX124" i="2"/>
  <c r="BX126" i="2"/>
  <c r="BX127" i="2"/>
  <c r="BX125" i="2"/>
  <c r="BX129" i="2"/>
  <c r="BX128" i="2"/>
  <c r="BX130" i="2"/>
  <c r="BX131" i="2"/>
  <c r="BX132" i="2"/>
  <c r="BX133" i="2"/>
  <c r="BX134" i="2"/>
  <c r="BX135" i="2"/>
  <c r="BX136" i="2"/>
  <c r="BX137" i="2"/>
  <c r="BX138" i="2"/>
  <c r="BX139" i="2"/>
  <c r="BX140" i="2"/>
  <c r="BX141" i="2"/>
  <c r="BX6" i="2"/>
  <c r="BW7" i="2"/>
  <c r="BW9" i="2"/>
  <c r="BW11" i="2"/>
  <c r="BW12" i="2"/>
  <c r="BW13" i="2"/>
  <c r="BW14" i="2"/>
  <c r="BW15" i="2"/>
  <c r="BW18" i="2"/>
  <c r="BW19" i="2"/>
  <c r="BW20" i="2"/>
  <c r="BW21" i="2"/>
  <c r="BW22" i="2"/>
  <c r="BW28" i="2"/>
  <c r="BW29" i="2"/>
  <c r="BW30" i="2"/>
  <c r="BW31" i="2"/>
  <c r="BW32" i="2"/>
  <c r="BW33" i="2"/>
  <c r="BW34" i="2"/>
  <c r="BW35" i="2"/>
  <c r="BW36" i="2"/>
  <c r="BW37" i="2"/>
  <c r="BW38" i="2"/>
  <c r="BW39" i="2"/>
  <c r="BW40" i="2"/>
  <c r="BW41" i="2"/>
  <c r="BW42" i="2"/>
  <c r="BW43" i="2"/>
  <c r="BW44" i="2"/>
  <c r="BW45" i="2"/>
  <c r="BW46" i="2"/>
  <c r="BW47" i="2"/>
  <c r="BW49" i="2"/>
  <c r="BW50" i="2"/>
  <c r="BW51" i="2"/>
  <c r="BW52" i="2"/>
  <c r="BW53" i="2"/>
  <c r="BW54" i="2"/>
  <c r="BW55" i="2"/>
  <c r="BW56" i="2"/>
  <c r="BW57" i="2"/>
  <c r="BW58" i="2"/>
  <c r="BW59" i="2"/>
  <c r="BW60" i="2"/>
  <c r="BW61" i="2"/>
  <c r="BW62" i="2"/>
  <c r="BW63" i="2"/>
  <c r="BW64" i="2"/>
  <c r="BW65" i="2"/>
  <c r="BW66" i="2"/>
  <c r="BW67" i="2"/>
  <c r="BW68" i="2"/>
  <c r="BW69" i="2"/>
  <c r="BW70" i="2"/>
  <c r="BW71" i="2"/>
  <c r="BW72" i="2"/>
  <c r="BW73" i="2"/>
  <c r="BW74" i="2"/>
  <c r="BW75" i="2"/>
  <c r="BW77" i="2"/>
  <c r="BW78" i="2"/>
  <c r="BW79" i="2"/>
  <c r="BW80" i="2"/>
  <c r="BW81" i="2"/>
  <c r="BW82" i="2"/>
  <c r="BW83" i="2"/>
  <c r="BW84" i="2"/>
  <c r="BW85" i="2"/>
  <c r="BW87" i="2"/>
  <c r="BW88" i="2"/>
  <c r="BW89" i="2"/>
  <c r="BW90" i="2"/>
  <c r="BW91" i="2"/>
  <c r="BW92" i="2"/>
  <c r="BW93" i="2"/>
  <c r="BW94" i="2"/>
  <c r="BW95" i="2"/>
  <c r="BW97" i="2"/>
  <c r="BW98" i="2"/>
  <c r="BW99" i="2"/>
  <c r="BW100" i="2"/>
  <c r="BW101" i="2"/>
  <c r="BW102" i="2"/>
  <c r="BW103" i="2"/>
  <c r="BW104" i="2"/>
  <c r="BW105" i="2"/>
  <c r="BW106" i="2"/>
  <c r="BW107" i="2"/>
  <c r="BW108" i="2"/>
  <c r="BW109" i="2"/>
  <c r="BW110" i="2"/>
  <c r="BW111" i="2"/>
  <c r="BW112" i="2"/>
  <c r="BW113" i="2"/>
  <c r="BW115" i="2"/>
  <c r="BW116" i="2"/>
  <c r="BW117" i="2"/>
  <c r="BW118" i="2"/>
  <c r="BW119" i="2"/>
  <c r="BW120" i="2"/>
  <c r="BW121" i="2"/>
  <c r="BW124" i="2"/>
  <c r="BW126" i="2"/>
  <c r="BW127" i="2"/>
  <c r="BW125" i="2"/>
  <c r="BW129" i="2"/>
  <c r="BW128" i="2"/>
  <c r="BW130" i="2"/>
  <c r="BW131" i="2"/>
  <c r="BW132" i="2"/>
  <c r="BW133" i="2"/>
  <c r="BW134" i="2"/>
  <c r="BW135" i="2"/>
  <c r="BW136" i="2"/>
  <c r="BW137" i="2"/>
  <c r="BW138" i="2"/>
  <c r="BW139" i="2"/>
  <c r="BW140" i="2"/>
  <c r="BW141" i="2"/>
  <c r="BW6" i="2"/>
  <c r="BV7" i="2"/>
  <c r="BV9" i="2"/>
  <c r="BV11" i="2"/>
  <c r="BV12" i="2"/>
  <c r="BV13" i="2"/>
  <c r="BV14" i="2"/>
  <c r="BV15" i="2"/>
  <c r="BV18" i="2"/>
  <c r="BV19" i="2"/>
  <c r="BV20" i="2"/>
  <c r="BV21" i="2"/>
  <c r="BV22" i="2"/>
  <c r="BV28" i="2"/>
  <c r="BV29" i="2"/>
  <c r="BV30" i="2"/>
  <c r="BV31" i="2"/>
  <c r="BV32" i="2"/>
  <c r="BV33" i="2"/>
  <c r="BV34" i="2"/>
  <c r="BV35" i="2"/>
  <c r="BV36" i="2"/>
  <c r="BV37" i="2"/>
  <c r="BV38" i="2"/>
  <c r="BV39" i="2"/>
  <c r="BV40" i="2"/>
  <c r="BV41" i="2"/>
  <c r="BV42" i="2"/>
  <c r="BV43" i="2"/>
  <c r="BV44" i="2"/>
  <c r="BV45" i="2"/>
  <c r="BV46" i="2"/>
  <c r="BV47" i="2"/>
  <c r="BV49" i="2"/>
  <c r="BV50" i="2"/>
  <c r="BV51" i="2"/>
  <c r="BV52" i="2"/>
  <c r="BV53" i="2"/>
  <c r="BV54" i="2"/>
  <c r="BV55" i="2"/>
  <c r="BV56" i="2"/>
  <c r="BV57" i="2"/>
  <c r="BV58" i="2"/>
  <c r="BV59" i="2"/>
  <c r="BV60" i="2"/>
  <c r="BV61" i="2"/>
  <c r="BV62" i="2"/>
  <c r="BV63" i="2"/>
  <c r="BV64" i="2"/>
  <c r="BV65" i="2"/>
  <c r="BV66" i="2"/>
  <c r="BV67" i="2"/>
  <c r="BV68" i="2"/>
  <c r="BV69" i="2"/>
  <c r="BV70" i="2"/>
  <c r="BV71" i="2"/>
  <c r="BV72" i="2"/>
  <c r="BV73" i="2"/>
  <c r="BV74" i="2"/>
  <c r="BV75" i="2"/>
  <c r="BV77" i="2"/>
  <c r="BV78" i="2"/>
  <c r="BV79" i="2"/>
  <c r="BV80" i="2"/>
  <c r="BV81" i="2"/>
  <c r="BV82" i="2"/>
  <c r="BV83" i="2"/>
  <c r="BV84" i="2"/>
  <c r="BV85" i="2"/>
  <c r="BV87" i="2"/>
  <c r="BV88" i="2"/>
  <c r="BV89" i="2"/>
  <c r="BV90" i="2"/>
  <c r="BV91" i="2"/>
  <c r="BV92" i="2"/>
  <c r="BV93" i="2"/>
  <c r="BV94" i="2"/>
  <c r="BV95" i="2"/>
  <c r="BV97" i="2"/>
  <c r="BV98" i="2"/>
  <c r="BV99" i="2"/>
  <c r="BV100" i="2"/>
  <c r="BV101" i="2"/>
  <c r="BV102" i="2"/>
  <c r="BV103" i="2"/>
  <c r="BV104" i="2"/>
  <c r="BV105" i="2"/>
  <c r="BV106" i="2"/>
  <c r="BV107" i="2"/>
  <c r="BV108" i="2"/>
  <c r="BV109" i="2"/>
  <c r="BV110" i="2"/>
  <c r="BV111" i="2"/>
  <c r="BV112" i="2"/>
  <c r="BV113" i="2"/>
  <c r="BV115" i="2"/>
  <c r="BV116" i="2"/>
  <c r="BV117" i="2"/>
  <c r="BV118" i="2"/>
  <c r="BV119" i="2"/>
  <c r="BV120" i="2"/>
  <c r="BV121" i="2"/>
  <c r="BV124" i="2"/>
  <c r="BV126" i="2"/>
  <c r="BV127" i="2"/>
  <c r="BV125" i="2"/>
  <c r="BV129" i="2"/>
  <c r="BV128" i="2"/>
  <c r="BV130" i="2"/>
  <c r="BV131" i="2"/>
  <c r="BV132" i="2"/>
  <c r="BV133" i="2"/>
  <c r="BV134" i="2"/>
  <c r="BV135" i="2"/>
  <c r="BV136" i="2"/>
  <c r="BV137" i="2"/>
  <c r="BV138" i="2"/>
  <c r="BV139" i="2"/>
  <c r="BV140" i="2"/>
  <c r="BV141" i="2"/>
  <c r="BV6" i="2"/>
  <c r="BU7" i="2"/>
  <c r="BU9" i="2"/>
  <c r="BU11" i="2"/>
  <c r="BU12" i="2"/>
  <c r="BU13" i="2"/>
  <c r="BU14" i="2"/>
  <c r="BU15" i="2"/>
  <c r="BU18" i="2"/>
  <c r="BU19" i="2"/>
  <c r="BU20" i="2"/>
  <c r="BU21" i="2"/>
  <c r="BU22" i="2"/>
  <c r="BU28" i="2"/>
  <c r="BU29" i="2"/>
  <c r="BU30" i="2"/>
  <c r="BU31" i="2"/>
  <c r="BU32" i="2"/>
  <c r="BU33" i="2"/>
  <c r="BU34" i="2"/>
  <c r="BU35" i="2"/>
  <c r="BU36" i="2"/>
  <c r="BU37" i="2"/>
  <c r="BU38" i="2"/>
  <c r="BU39" i="2"/>
  <c r="BU40" i="2"/>
  <c r="BU41" i="2"/>
  <c r="BU42" i="2"/>
  <c r="BU43" i="2"/>
  <c r="BU44" i="2"/>
  <c r="BU45" i="2"/>
  <c r="BU46" i="2"/>
  <c r="BU47" i="2"/>
  <c r="BU49" i="2"/>
  <c r="BU50" i="2"/>
  <c r="BU51" i="2"/>
  <c r="BU52" i="2"/>
  <c r="BU53" i="2"/>
  <c r="BU54" i="2"/>
  <c r="BU55" i="2"/>
  <c r="BU56" i="2"/>
  <c r="BU57" i="2"/>
  <c r="BU58" i="2"/>
  <c r="BU59" i="2"/>
  <c r="BU60" i="2"/>
  <c r="BU61" i="2"/>
  <c r="BU62" i="2"/>
  <c r="BU63" i="2"/>
  <c r="BU64" i="2"/>
  <c r="BU65" i="2"/>
  <c r="BU66" i="2"/>
  <c r="BU67" i="2"/>
  <c r="BU68" i="2"/>
  <c r="BU69" i="2"/>
  <c r="BU70" i="2"/>
  <c r="BU71" i="2"/>
  <c r="BU72" i="2"/>
  <c r="BU73" i="2"/>
  <c r="BU74" i="2"/>
  <c r="BU75" i="2"/>
  <c r="BU77" i="2"/>
  <c r="BU78" i="2"/>
  <c r="BU79" i="2"/>
  <c r="BU80" i="2"/>
  <c r="BU81" i="2"/>
  <c r="BU82" i="2"/>
  <c r="BU83" i="2"/>
  <c r="BU84" i="2"/>
  <c r="BU85" i="2"/>
  <c r="BU87" i="2"/>
  <c r="BU88" i="2"/>
  <c r="BU89" i="2"/>
  <c r="BU90" i="2"/>
  <c r="BU91" i="2"/>
  <c r="BU92" i="2"/>
  <c r="BU93" i="2"/>
  <c r="BU94" i="2"/>
  <c r="BU95" i="2"/>
  <c r="BU97" i="2"/>
  <c r="BU98" i="2"/>
  <c r="BU99" i="2"/>
  <c r="BU100" i="2"/>
  <c r="BU101" i="2"/>
  <c r="BU102" i="2"/>
  <c r="BU103" i="2"/>
  <c r="BU104" i="2"/>
  <c r="BU105" i="2"/>
  <c r="BU106" i="2"/>
  <c r="BU107" i="2"/>
  <c r="BU108" i="2"/>
  <c r="BU109" i="2"/>
  <c r="BU110" i="2"/>
  <c r="BU111" i="2"/>
  <c r="BU112" i="2"/>
  <c r="BU113" i="2"/>
  <c r="BU115" i="2"/>
  <c r="BU116" i="2"/>
  <c r="BU117" i="2"/>
  <c r="BU118" i="2"/>
  <c r="BU119" i="2"/>
  <c r="BU120" i="2"/>
  <c r="BU121" i="2"/>
  <c r="BU124" i="2"/>
  <c r="BU126" i="2"/>
  <c r="BU127" i="2"/>
  <c r="BU125" i="2"/>
  <c r="BU129" i="2"/>
  <c r="BU128" i="2"/>
  <c r="BU130" i="2"/>
  <c r="BU131" i="2"/>
  <c r="BU132" i="2"/>
  <c r="BU133" i="2"/>
  <c r="BU134" i="2"/>
  <c r="BU135" i="2"/>
  <c r="BU136" i="2"/>
  <c r="BU137" i="2"/>
  <c r="BU138" i="2"/>
  <c r="BU139" i="2"/>
  <c r="BU140" i="2"/>
  <c r="BU141" i="2"/>
  <c r="BT7" i="2"/>
  <c r="BT9" i="2"/>
  <c r="BT11" i="2"/>
  <c r="BT12" i="2"/>
  <c r="BT13" i="2"/>
  <c r="BT14" i="2"/>
  <c r="BT15" i="2"/>
  <c r="BT18" i="2"/>
  <c r="BT19" i="2"/>
  <c r="BT20" i="2"/>
  <c r="BT21" i="2"/>
  <c r="BT22" i="2"/>
  <c r="BT28" i="2"/>
  <c r="BT29" i="2"/>
  <c r="BT30" i="2"/>
  <c r="BT31" i="2"/>
  <c r="BT32" i="2"/>
  <c r="BT33" i="2"/>
  <c r="BT34" i="2"/>
  <c r="BT35" i="2"/>
  <c r="BT36" i="2"/>
  <c r="BT37" i="2"/>
  <c r="BT38" i="2"/>
  <c r="BT39" i="2"/>
  <c r="BT40" i="2"/>
  <c r="BT41" i="2"/>
  <c r="BT42" i="2"/>
  <c r="BT43" i="2"/>
  <c r="BT44" i="2"/>
  <c r="BT45" i="2"/>
  <c r="BT46" i="2"/>
  <c r="BT47" i="2"/>
  <c r="BT49" i="2"/>
  <c r="BT50" i="2"/>
  <c r="BT51" i="2"/>
  <c r="BT52" i="2"/>
  <c r="BT53" i="2"/>
  <c r="BT54" i="2"/>
  <c r="BT55" i="2"/>
  <c r="BT56" i="2"/>
  <c r="BT57" i="2"/>
  <c r="BT58" i="2"/>
  <c r="BT59" i="2"/>
  <c r="BT60" i="2"/>
  <c r="BT61" i="2"/>
  <c r="BT62" i="2"/>
  <c r="BT63" i="2"/>
  <c r="BT64" i="2"/>
  <c r="BT65" i="2"/>
  <c r="BT66" i="2"/>
  <c r="BT67" i="2"/>
  <c r="BT68" i="2"/>
  <c r="BT69" i="2"/>
  <c r="BT70" i="2"/>
  <c r="BT71" i="2"/>
  <c r="BT72" i="2"/>
  <c r="BT73" i="2"/>
  <c r="BT74" i="2"/>
  <c r="BT75" i="2"/>
  <c r="BT77" i="2"/>
  <c r="BT78" i="2"/>
  <c r="BT79" i="2"/>
  <c r="BT80" i="2"/>
  <c r="BT81" i="2"/>
  <c r="BT82" i="2"/>
  <c r="BT83" i="2"/>
  <c r="BT84" i="2"/>
  <c r="BT85" i="2"/>
  <c r="BT87" i="2"/>
  <c r="BT88" i="2"/>
  <c r="BT89" i="2"/>
  <c r="BT90" i="2"/>
  <c r="BT91" i="2"/>
  <c r="BT92" i="2"/>
  <c r="BT93" i="2"/>
  <c r="BT94" i="2"/>
  <c r="BT95" i="2"/>
  <c r="BT97" i="2"/>
  <c r="BT98" i="2"/>
  <c r="BT99" i="2"/>
  <c r="BT100" i="2"/>
  <c r="BT101" i="2"/>
  <c r="BT102" i="2"/>
  <c r="BT103" i="2"/>
  <c r="BT104" i="2"/>
  <c r="BT105" i="2"/>
  <c r="BT106" i="2"/>
  <c r="BT107" i="2"/>
  <c r="BT108" i="2"/>
  <c r="BT109" i="2"/>
  <c r="BT110" i="2"/>
  <c r="BT111" i="2"/>
  <c r="BT112" i="2"/>
  <c r="BT113" i="2"/>
  <c r="BT115" i="2"/>
  <c r="BT116" i="2"/>
  <c r="BT117" i="2"/>
  <c r="BT118" i="2"/>
  <c r="BT119" i="2"/>
  <c r="BT120" i="2"/>
  <c r="BT121" i="2"/>
  <c r="BT124" i="2"/>
  <c r="BT126" i="2"/>
  <c r="BT127" i="2"/>
  <c r="BT125" i="2"/>
  <c r="BT129" i="2"/>
  <c r="BT128" i="2"/>
  <c r="BT130" i="2"/>
  <c r="BT131" i="2"/>
  <c r="BT132" i="2"/>
  <c r="BT133" i="2"/>
  <c r="BT134" i="2"/>
  <c r="BT135" i="2"/>
  <c r="BT136" i="2"/>
  <c r="BT137" i="2"/>
  <c r="BT138" i="2"/>
  <c r="BT139" i="2"/>
  <c r="BT140" i="2"/>
  <c r="BT141" i="2"/>
  <c r="BU6" i="2"/>
  <c r="BT6" i="2"/>
  <c r="BS7" i="2"/>
  <c r="BS9" i="2"/>
  <c r="BS11" i="2"/>
  <c r="BS12" i="2"/>
  <c r="BS13" i="2"/>
  <c r="BS14" i="2"/>
  <c r="BS15" i="2"/>
  <c r="BS18" i="2"/>
  <c r="BS19" i="2"/>
  <c r="BS20" i="2"/>
  <c r="BS21" i="2"/>
  <c r="BS22" i="2"/>
  <c r="BS28" i="2"/>
  <c r="BS29" i="2"/>
  <c r="BS30" i="2"/>
  <c r="BS31" i="2"/>
  <c r="BS32" i="2"/>
  <c r="BS33" i="2"/>
  <c r="BS34" i="2"/>
  <c r="BS35" i="2"/>
  <c r="BS36" i="2"/>
  <c r="BS37" i="2"/>
  <c r="BS38" i="2"/>
  <c r="BS39" i="2"/>
  <c r="BS40" i="2"/>
  <c r="BS41" i="2"/>
  <c r="BS42" i="2"/>
  <c r="BS43" i="2"/>
  <c r="BS44" i="2"/>
  <c r="BS45" i="2"/>
  <c r="BS46" i="2"/>
  <c r="BS47" i="2"/>
  <c r="BS49" i="2"/>
  <c r="BS50" i="2"/>
  <c r="BS51" i="2"/>
  <c r="BS52" i="2"/>
  <c r="BS53" i="2"/>
  <c r="BS54" i="2"/>
  <c r="BS55" i="2"/>
  <c r="BS56" i="2"/>
  <c r="BS57" i="2"/>
  <c r="BS58" i="2"/>
  <c r="BS59" i="2"/>
  <c r="BS60" i="2"/>
  <c r="BS61" i="2"/>
  <c r="BS62" i="2"/>
  <c r="BS63" i="2"/>
  <c r="BS64" i="2"/>
  <c r="BS65" i="2"/>
  <c r="BS66" i="2"/>
  <c r="BS67" i="2"/>
  <c r="BS68" i="2"/>
  <c r="BS69" i="2"/>
  <c r="BS70" i="2"/>
  <c r="BS71" i="2"/>
  <c r="BS72" i="2"/>
  <c r="BS73" i="2"/>
  <c r="BS74" i="2"/>
  <c r="BS75" i="2"/>
  <c r="BS77" i="2"/>
  <c r="BS78" i="2"/>
  <c r="BS79" i="2"/>
  <c r="BS80" i="2"/>
  <c r="BS81" i="2"/>
  <c r="BS82" i="2"/>
  <c r="BS83" i="2"/>
  <c r="BS84" i="2"/>
  <c r="BS85" i="2"/>
  <c r="BS87" i="2"/>
  <c r="BS88" i="2"/>
  <c r="BS89" i="2"/>
  <c r="BS90" i="2"/>
  <c r="BS91" i="2"/>
  <c r="BS92" i="2"/>
  <c r="BS93" i="2"/>
  <c r="BS94" i="2"/>
  <c r="BS95" i="2"/>
  <c r="BS97" i="2"/>
  <c r="BS98" i="2"/>
  <c r="BS99" i="2"/>
  <c r="BS100" i="2"/>
  <c r="BS101" i="2"/>
  <c r="BS102" i="2"/>
  <c r="BS103" i="2"/>
  <c r="BS104" i="2"/>
  <c r="BS105" i="2"/>
  <c r="BS106" i="2"/>
  <c r="BS107" i="2"/>
  <c r="BS108" i="2"/>
  <c r="BS109" i="2"/>
  <c r="BS110" i="2"/>
  <c r="BS111" i="2"/>
  <c r="BS112" i="2"/>
  <c r="BS113" i="2"/>
  <c r="BS115" i="2"/>
  <c r="BS116" i="2"/>
  <c r="BS117" i="2"/>
  <c r="BS118" i="2"/>
  <c r="BS119" i="2"/>
  <c r="BS120" i="2"/>
  <c r="BS121" i="2"/>
  <c r="BS124" i="2"/>
  <c r="BS126" i="2"/>
  <c r="BS127" i="2"/>
  <c r="BS125" i="2"/>
  <c r="BS129" i="2"/>
  <c r="BS128" i="2"/>
  <c r="BS130" i="2"/>
  <c r="BS131" i="2"/>
  <c r="BS132" i="2"/>
  <c r="BS133" i="2"/>
  <c r="BS134" i="2"/>
  <c r="BS135" i="2"/>
  <c r="BS136" i="2"/>
  <c r="BS137" i="2"/>
  <c r="BS138" i="2"/>
  <c r="BS139" i="2"/>
  <c r="BS140" i="2"/>
  <c r="BS141" i="2"/>
  <c r="BS6" i="2"/>
  <c r="BR7" i="2"/>
  <c r="BR9" i="2"/>
  <c r="BR11" i="2"/>
  <c r="BR12" i="2"/>
  <c r="BR13" i="2"/>
  <c r="BR14" i="2"/>
  <c r="BR15" i="2"/>
  <c r="BR18" i="2"/>
  <c r="BR19" i="2"/>
  <c r="BR20" i="2"/>
  <c r="BR21" i="2"/>
  <c r="BR22" i="2"/>
  <c r="BR28" i="2"/>
  <c r="BR29" i="2"/>
  <c r="BR30" i="2"/>
  <c r="BR31" i="2"/>
  <c r="BR32" i="2"/>
  <c r="BR33" i="2"/>
  <c r="BR34" i="2"/>
  <c r="BR35" i="2"/>
  <c r="BR36" i="2"/>
  <c r="BR37" i="2"/>
  <c r="BR38" i="2"/>
  <c r="BR39" i="2"/>
  <c r="BR40" i="2"/>
  <c r="BR41" i="2"/>
  <c r="BR42" i="2"/>
  <c r="BR43" i="2"/>
  <c r="BR44" i="2"/>
  <c r="BR45" i="2"/>
  <c r="BR46" i="2"/>
  <c r="BR47" i="2"/>
  <c r="BR49" i="2"/>
  <c r="BR50" i="2"/>
  <c r="BR51" i="2"/>
  <c r="BR52" i="2"/>
  <c r="BR53" i="2"/>
  <c r="BR54" i="2"/>
  <c r="BR55" i="2"/>
  <c r="BR56" i="2"/>
  <c r="BR57" i="2"/>
  <c r="BR58" i="2"/>
  <c r="BR59" i="2"/>
  <c r="BR60" i="2"/>
  <c r="BR61" i="2"/>
  <c r="BR62" i="2"/>
  <c r="BR63" i="2"/>
  <c r="BR64" i="2"/>
  <c r="BR65" i="2"/>
  <c r="BR66" i="2"/>
  <c r="BR67" i="2"/>
  <c r="BR68" i="2"/>
  <c r="BR69" i="2"/>
  <c r="BR70" i="2"/>
  <c r="BR71" i="2"/>
  <c r="BR72" i="2"/>
  <c r="BR73" i="2"/>
  <c r="BR74" i="2"/>
  <c r="BR75" i="2"/>
  <c r="BR77" i="2"/>
  <c r="BR78" i="2"/>
  <c r="BR79" i="2"/>
  <c r="BR80" i="2"/>
  <c r="BR81" i="2"/>
  <c r="BR82" i="2"/>
  <c r="BR83" i="2"/>
  <c r="BR84" i="2"/>
  <c r="BR85" i="2"/>
  <c r="BR87" i="2"/>
  <c r="BR88" i="2"/>
  <c r="BR89" i="2"/>
  <c r="BR90" i="2"/>
  <c r="BR91" i="2"/>
  <c r="BR92" i="2"/>
  <c r="BR93" i="2"/>
  <c r="BR94" i="2"/>
  <c r="BR95" i="2"/>
  <c r="BR97" i="2"/>
  <c r="BR98" i="2"/>
  <c r="BR99" i="2"/>
  <c r="BR100" i="2"/>
  <c r="BR101" i="2"/>
  <c r="BR102" i="2"/>
  <c r="BR103" i="2"/>
  <c r="BR104" i="2"/>
  <c r="BR105" i="2"/>
  <c r="BR106" i="2"/>
  <c r="BR107" i="2"/>
  <c r="BR108" i="2"/>
  <c r="BR109" i="2"/>
  <c r="BR110" i="2"/>
  <c r="BR111" i="2"/>
  <c r="BR112" i="2"/>
  <c r="BR113" i="2"/>
  <c r="BR115" i="2"/>
  <c r="BR116" i="2"/>
  <c r="BR117" i="2"/>
  <c r="BR118" i="2"/>
  <c r="BR119" i="2"/>
  <c r="BR120" i="2"/>
  <c r="BR121" i="2"/>
  <c r="BR124" i="2"/>
  <c r="BR126" i="2"/>
  <c r="BR127" i="2"/>
  <c r="BR125" i="2"/>
  <c r="BR129" i="2"/>
  <c r="BR128" i="2"/>
  <c r="BR130" i="2"/>
  <c r="BR131" i="2"/>
  <c r="BR132" i="2"/>
  <c r="BR133" i="2"/>
  <c r="BR134" i="2"/>
  <c r="BR135" i="2"/>
  <c r="BR136" i="2"/>
  <c r="BR137" i="2"/>
  <c r="BR138" i="2"/>
  <c r="BR139" i="2"/>
  <c r="BR140" i="2"/>
  <c r="BR141" i="2"/>
  <c r="BR6" i="2"/>
  <c r="BP137" i="2"/>
  <c r="BP138" i="2"/>
  <c r="BP139" i="2"/>
  <c r="BP140" i="2"/>
  <c r="BP141" i="2"/>
  <c r="BP7" i="2"/>
  <c r="BP9" i="2"/>
  <c r="BP11" i="2"/>
  <c r="BP12" i="2"/>
  <c r="BP13" i="2"/>
  <c r="BP14" i="2"/>
  <c r="BP15" i="2"/>
  <c r="BP18" i="2"/>
  <c r="BP19" i="2"/>
  <c r="BP20" i="2"/>
  <c r="BP21" i="2"/>
  <c r="BP22" i="2"/>
  <c r="BP28" i="2"/>
  <c r="BP29" i="2"/>
  <c r="BP30" i="2"/>
  <c r="BP31" i="2"/>
  <c r="BP32" i="2"/>
  <c r="BP33" i="2"/>
  <c r="BP34" i="2"/>
  <c r="BP35" i="2"/>
  <c r="BP36" i="2"/>
  <c r="BP37" i="2"/>
  <c r="BP38" i="2"/>
  <c r="BP39" i="2"/>
  <c r="BP40" i="2"/>
  <c r="BP41" i="2"/>
  <c r="BP42" i="2"/>
  <c r="BP43" i="2"/>
  <c r="BP44" i="2"/>
  <c r="BP45" i="2"/>
  <c r="BP46" i="2"/>
  <c r="BP47" i="2"/>
  <c r="BP49" i="2"/>
  <c r="BP50" i="2"/>
  <c r="BP51" i="2"/>
  <c r="BP52" i="2"/>
  <c r="BP53" i="2"/>
  <c r="BP54" i="2"/>
  <c r="BP55" i="2"/>
  <c r="BP56" i="2"/>
  <c r="BP57" i="2"/>
  <c r="BP58" i="2"/>
  <c r="BP59" i="2"/>
  <c r="BP60" i="2"/>
  <c r="BP61" i="2"/>
  <c r="BP62" i="2"/>
  <c r="BP63" i="2"/>
  <c r="BP64" i="2"/>
  <c r="BP65" i="2"/>
  <c r="BP66" i="2"/>
  <c r="BP67" i="2"/>
  <c r="BP68" i="2"/>
  <c r="BP69" i="2"/>
  <c r="BP70" i="2"/>
  <c r="BP71" i="2"/>
  <c r="BP72" i="2"/>
  <c r="BP73" i="2"/>
  <c r="BP74" i="2"/>
  <c r="BP75" i="2"/>
  <c r="BP77" i="2"/>
  <c r="BP78" i="2"/>
  <c r="BP79" i="2"/>
  <c r="BP80" i="2"/>
  <c r="BP81" i="2"/>
  <c r="BP82" i="2"/>
  <c r="BP83" i="2"/>
  <c r="BP84" i="2"/>
  <c r="BP85" i="2"/>
  <c r="BP87" i="2"/>
  <c r="BP88" i="2"/>
  <c r="BP89" i="2"/>
  <c r="BP90" i="2"/>
  <c r="BP91" i="2"/>
  <c r="BP92" i="2"/>
  <c r="BP93" i="2"/>
  <c r="BP94" i="2"/>
  <c r="BP95" i="2"/>
  <c r="BP97" i="2"/>
  <c r="BP98" i="2"/>
  <c r="BP99" i="2"/>
  <c r="BP100" i="2"/>
  <c r="BP101" i="2"/>
  <c r="BP102" i="2"/>
  <c r="BP103" i="2"/>
  <c r="BP104" i="2"/>
  <c r="BP105" i="2"/>
  <c r="BP106" i="2"/>
  <c r="BP107" i="2"/>
  <c r="BP108" i="2"/>
  <c r="BP109" i="2"/>
  <c r="BP110" i="2"/>
  <c r="BP111" i="2"/>
  <c r="BP112" i="2"/>
  <c r="BP113" i="2"/>
  <c r="BP115" i="2"/>
  <c r="BP116" i="2"/>
  <c r="BP117" i="2"/>
  <c r="BP118" i="2"/>
  <c r="BP119" i="2"/>
  <c r="BP120" i="2"/>
  <c r="BP121" i="2"/>
  <c r="BP124" i="2"/>
  <c r="BP126" i="2"/>
  <c r="BP127" i="2"/>
  <c r="BP125" i="2"/>
  <c r="BP129" i="2"/>
  <c r="BP128" i="2"/>
  <c r="BP130" i="2"/>
  <c r="BP131" i="2"/>
  <c r="BP132" i="2"/>
  <c r="BP133" i="2"/>
  <c r="BP134" i="2"/>
  <c r="BP135" i="2"/>
  <c r="BP136" i="2"/>
  <c r="BP6" i="2"/>
  <c r="BO7" i="2"/>
  <c r="BO9" i="2"/>
  <c r="BO11" i="2"/>
  <c r="BO12" i="2"/>
  <c r="BO13" i="2"/>
  <c r="BO14" i="2"/>
  <c r="BO15" i="2"/>
  <c r="BO18" i="2"/>
  <c r="BO19" i="2"/>
  <c r="BO20" i="2"/>
  <c r="BO21" i="2"/>
  <c r="BO22" i="2"/>
  <c r="BO28" i="2"/>
  <c r="BO29" i="2"/>
  <c r="BO30" i="2"/>
  <c r="BO31" i="2"/>
  <c r="BO32" i="2"/>
  <c r="BO33" i="2"/>
  <c r="BO34" i="2"/>
  <c r="BO35" i="2"/>
  <c r="BO36" i="2"/>
  <c r="BO37" i="2"/>
  <c r="BO38" i="2"/>
  <c r="BO39" i="2"/>
  <c r="BO40" i="2"/>
  <c r="BO41" i="2"/>
  <c r="BO42" i="2"/>
  <c r="BO43" i="2"/>
  <c r="BO44" i="2"/>
  <c r="BO45" i="2"/>
  <c r="BO46" i="2"/>
  <c r="BO47" i="2"/>
  <c r="BO49" i="2"/>
  <c r="BO50" i="2"/>
  <c r="BO51" i="2"/>
  <c r="BO52" i="2"/>
  <c r="BO53" i="2"/>
  <c r="BO54" i="2"/>
  <c r="BO55" i="2"/>
  <c r="BO56" i="2"/>
  <c r="BO57" i="2"/>
  <c r="BO58" i="2"/>
  <c r="BO59" i="2"/>
  <c r="BO60" i="2"/>
  <c r="BO61" i="2"/>
  <c r="BO62" i="2"/>
  <c r="BO63" i="2"/>
  <c r="BO64" i="2"/>
  <c r="BO65" i="2"/>
  <c r="BO66" i="2"/>
  <c r="BO67" i="2"/>
  <c r="BO68" i="2"/>
  <c r="BO69" i="2"/>
  <c r="BO70" i="2"/>
  <c r="BO71" i="2"/>
  <c r="BO72" i="2"/>
  <c r="BO73" i="2"/>
  <c r="BO74" i="2"/>
  <c r="BO75" i="2"/>
  <c r="BO77" i="2"/>
  <c r="BO78" i="2"/>
  <c r="BO79" i="2"/>
  <c r="BO80" i="2"/>
  <c r="BO81" i="2"/>
  <c r="BO82" i="2"/>
  <c r="BO83" i="2"/>
  <c r="BO84" i="2"/>
  <c r="BO85" i="2"/>
  <c r="BO87" i="2"/>
  <c r="BO88" i="2"/>
  <c r="BO89" i="2"/>
  <c r="BO90" i="2"/>
  <c r="BO91" i="2"/>
  <c r="BO92" i="2"/>
  <c r="BO93" i="2"/>
  <c r="BO94" i="2"/>
  <c r="BO95" i="2"/>
  <c r="BO97" i="2"/>
  <c r="BO98" i="2"/>
  <c r="BO99" i="2"/>
  <c r="BO100" i="2"/>
  <c r="BO101" i="2"/>
  <c r="BO102" i="2"/>
  <c r="BO103" i="2"/>
  <c r="BO104" i="2"/>
  <c r="BO105" i="2"/>
  <c r="BO106" i="2"/>
  <c r="BO107" i="2"/>
  <c r="BO108" i="2"/>
  <c r="BO109" i="2"/>
  <c r="BO110" i="2"/>
  <c r="BO111" i="2"/>
  <c r="BO112" i="2"/>
  <c r="BO113" i="2"/>
  <c r="BO115" i="2"/>
  <c r="BO116" i="2"/>
  <c r="BO117" i="2"/>
  <c r="BO118" i="2"/>
  <c r="BO119" i="2"/>
  <c r="BO120" i="2"/>
  <c r="BO121" i="2"/>
  <c r="BO124" i="2"/>
  <c r="BO126" i="2"/>
  <c r="BO127" i="2"/>
  <c r="BO125" i="2"/>
  <c r="BO129" i="2"/>
  <c r="BO128" i="2"/>
  <c r="BO130" i="2"/>
  <c r="BO131" i="2"/>
  <c r="BO132" i="2"/>
  <c r="BO133" i="2"/>
  <c r="BO134" i="2"/>
  <c r="BO135" i="2"/>
  <c r="BO136" i="2"/>
  <c r="BO137" i="2"/>
  <c r="BO138" i="2"/>
  <c r="BO139" i="2"/>
  <c r="BO140" i="2"/>
  <c r="BO141" i="2"/>
  <c r="BO6" i="2"/>
  <c r="BM7" i="2"/>
  <c r="BM9" i="2"/>
  <c r="BM11" i="2"/>
  <c r="BM12" i="2"/>
  <c r="BM13" i="2"/>
  <c r="BM14" i="2"/>
  <c r="BM15" i="2"/>
  <c r="BM18" i="2"/>
  <c r="BM19" i="2"/>
  <c r="BM20" i="2"/>
  <c r="BM21" i="2"/>
  <c r="BM22" i="2"/>
  <c r="BM28" i="2"/>
  <c r="BM29" i="2"/>
  <c r="BM30" i="2"/>
  <c r="BM31" i="2"/>
  <c r="BM32" i="2"/>
  <c r="BM33" i="2"/>
  <c r="BM34" i="2"/>
  <c r="BM35" i="2"/>
  <c r="BM36" i="2"/>
  <c r="BM37" i="2"/>
  <c r="BM38" i="2"/>
  <c r="BM39" i="2"/>
  <c r="BM40" i="2"/>
  <c r="BM41" i="2"/>
  <c r="BM42" i="2"/>
  <c r="BM43" i="2"/>
  <c r="BM44" i="2"/>
  <c r="BM45" i="2"/>
  <c r="BM46" i="2"/>
  <c r="BM47" i="2"/>
  <c r="BM49" i="2"/>
  <c r="BM50" i="2"/>
  <c r="BM51" i="2"/>
  <c r="BM52" i="2"/>
  <c r="BM53" i="2"/>
  <c r="BM54" i="2"/>
  <c r="BM55" i="2"/>
  <c r="BM56" i="2"/>
  <c r="BM57" i="2"/>
  <c r="BM58" i="2"/>
  <c r="BM59" i="2"/>
  <c r="BM60" i="2"/>
  <c r="BM61" i="2"/>
  <c r="BM62" i="2"/>
  <c r="BM63" i="2"/>
  <c r="BM64" i="2"/>
  <c r="BM65" i="2"/>
  <c r="BM66" i="2"/>
  <c r="BM67" i="2"/>
  <c r="BM68" i="2"/>
  <c r="BM69" i="2"/>
  <c r="BM70" i="2"/>
  <c r="BM71" i="2"/>
  <c r="BM72" i="2"/>
  <c r="BM73" i="2"/>
  <c r="BM74" i="2"/>
  <c r="BM75" i="2"/>
  <c r="BM77" i="2"/>
  <c r="BM78" i="2"/>
  <c r="BM79" i="2"/>
  <c r="BM80" i="2"/>
  <c r="BM81" i="2"/>
  <c r="BM82" i="2"/>
  <c r="BM83" i="2"/>
  <c r="BM84" i="2"/>
  <c r="BM85" i="2"/>
  <c r="BM87" i="2"/>
  <c r="BM88" i="2"/>
  <c r="BM89" i="2"/>
  <c r="BM90" i="2"/>
  <c r="BM91" i="2"/>
  <c r="BM92" i="2"/>
  <c r="BM93" i="2"/>
  <c r="BM94" i="2"/>
  <c r="BM95" i="2"/>
  <c r="BM97" i="2"/>
  <c r="BM98" i="2"/>
  <c r="BM99" i="2"/>
  <c r="BM100" i="2"/>
  <c r="BM101" i="2"/>
  <c r="BM102" i="2"/>
  <c r="BM103" i="2"/>
  <c r="BM104" i="2"/>
  <c r="BM105" i="2"/>
  <c r="BM106" i="2"/>
  <c r="BM107" i="2"/>
  <c r="BM108" i="2"/>
  <c r="BM109" i="2"/>
  <c r="BM110" i="2"/>
  <c r="BM111" i="2"/>
  <c r="BM112" i="2"/>
  <c r="BM113" i="2"/>
  <c r="BM115" i="2"/>
  <c r="BM116" i="2"/>
  <c r="BM117" i="2"/>
  <c r="BM118" i="2"/>
  <c r="BM119" i="2"/>
  <c r="BM120" i="2"/>
  <c r="BM121" i="2"/>
  <c r="BM124" i="2"/>
  <c r="BM126" i="2"/>
  <c r="BM127" i="2"/>
  <c r="BM125" i="2"/>
  <c r="BM129" i="2"/>
  <c r="BM128" i="2"/>
  <c r="BM130" i="2"/>
  <c r="BM131" i="2"/>
  <c r="BM132" i="2"/>
  <c r="BM133" i="2"/>
  <c r="BM134" i="2"/>
  <c r="BM135" i="2"/>
  <c r="BM136" i="2"/>
  <c r="BM137" i="2"/>
  <c r="BM138" i="2"/>
  <c r="BM139" i="2"/>
  <c r="BM140" i="2"/>
  <c r="BM141" i="2"/>
  <c r="BM6" i="2"/>
  <c r="BL7" i="2"/>
  <c r="BL9" i="2"/>
  <c r="BL11" i="2"/>
  <c r="BL12" i="2"/>
  <c r="BL13" i="2"/>
  <c r="BL14" i="2"/>
  <c r="BL15" i="2"/>
  <c r="BL18" i="2"/>
  <c r="BL19" i="2"/>
  <c r="BL20" i="2"/>
  <c r="BL21" i="2"/>
  <c r="BL22" i="2"/>
  <c r="BL28" i="2"/>
  <c r="BL29" i="2"/>
  <c r="BL30" i="2"/>
  <c r="BL31" i="2"/>
  <c r="BL32" i="2"/>
  <c r="BL33" i="2"/>
  <c r="BL34" i="2"/>
  <c r="BL35" i="2"/>
  <c r="BL36" i="2"/>
  <c r="BL37" i="2"/>
  <c r="BL38" i="2"/>
  <c r="BL39" i="2"/>
  <c r="BL40" i="2"/>
  <c r="BL41" i="2"/>
  <c r="BL42" i="2"/>
  <c r="BL43" i="2"/>
  <c r="BL44" i="2"/>
  <c r="BL45" i="2"/>
  <c r="BL46" i="2"/>
  <c r="BL47" i="2"/>
  <c r="BL49" i="2"/>
  <c r="BL50" i="2"/>
  <c r="BL51" i="2"/>
  <c r="BL52" i="2"/>
  <c r="BL53" i="2"/>
  <c r="BL54" i="2"/>
  <c r="BL55" i="2"/>
  <c r="BL56" i="2"/>
  <c r="BL57" i="2"/>
  <c r="BL58" i="2"/>
  <c r="BL59" i="2"/>
  <c r="BL60" i="2"/>
  <c r="BL61" i="2"/>
  <c r="BL62" i="2"/>
  <c r="BL63" i="2"/>
  <c r="BL64" i="2"/>
  <c r="BL65" i="2"/>
  <c r="BL66" i="2"/>
  <c r="BL67" i="2"/>
  <c r="BL68" i="2"/>
  <c r="BL69" i="2"/>
  <c r="BL70" i="2"/>
  <c r="BL71" i="2"/>
  <c r="BL72" i="2"/>
  <c r="BL73" i="2"/>
  <c r="BL74" i="2"/>
  <c r="BL75" i="2"/>
  <c r="BL77" i="2"/>
  <c r="BL78" i="2"/>
  <c r="BL79" i="2"/>
  <c r="BL80" i="2"/>
  <c r="BL81" i="2"/>
  <c r="BL82" i="2"/>
  <c r="BL83" i="2"/>
  <c r="BL84" i="2"/>
  <c r="BL85" i="2"/>
  <c r="BL87" i="2"/>
  <c r="BL88" i="2"/>
  <c r="BL89" i="2"/>
  <c r="BL90" i="2"/>
  <c r="BL91" i="2"/>
  <c r="BL92" i="2"/>
  <c r="BL93" i="2"/>
  <c r="BL94" i="2"/>
  <c r="BL95" i="2"/>
  <c r="BL97" i="2"/>
  <c r="BL98" i="2"/>
  <c r="BL99" i="2"/>
  <c r="BL100" i="2"/>
  <c r="BL101" i="2"/>
  <c r="BL102" i="2"/>
  <c r="BL103" i="2"/>
  <c r="BL104" i="2"/>
  <c r="BL105" i="2"/>
  <c r="BL106" i="2"/>
  <c r="BL107" i="2"/>
  <c r="BL108" i="2"/>
  <c r="BL109" i="2"/>
  <c r="BL110" i="2"/>
  <c r="BL111" i="2"/>
  <c r="BL112" i="2"/>
  <c r="BL113" i="2"/>
  <c r="BL115" i="2"/>
  <c r="BL116" i="2"/>
  <c r="BL117" i="2"/>
  <c r="BL118" i="2"/>
  <c r="BL119" i="2"/>
  <c r="BL120" i="2"/>
  <c r="BL121" i="2"/>
  <c r="BL124" i="2"/>
  <c r="BL126" i="2"/>
  <c r="BL127" i="2"/>
  <c r="BL125" i="2"/>
  <c r="BL129" i="2"/>
  <c r="BL128" i="2"/>
  <c r="BL130" i="2"/>
  <c r="BL131" i="2"/>
  <c r="BL132" i="2"/>
  <c r="BL133" i="2"/>
  <c r="BL134" i="2"/>
  <c r="BL135" i="2"/>
  <c r="BL136" i="2"/>
  <c r="BL137" i="2"/>
  <c r="BL138" i="2"/>
  <c r="BL139" i="2"/>
  <c r="BL140" i="2"/>
  <c r="BL141" i="2"/>
  <c r="BL6" i="2"/>
  <c r="BK7" i="2"/>
  <c r="BK9" i="2"/>
  <c r="BK11" i="2"/>
  <c r="BK12" i="2"/>
  <c r="BK13" i="2"/>
  <c r="BK14" i="2"/>
  <c r="BK15" i="2"/>
  <c r="BK18" i="2"/>
  <c r="BK19" i="2"/>
  <c r="BK20" i="2"/>
  <c r="BK21" i="2"/>
  <c r="BK22" i="2"/>
  <c r="BK28" i="2"/>
  <c r="BK29" i="2"/>
  <c r="BK30" i="2"/>
  <c r="BK31" i="2"/>
  <c r="BK32" i="2"/>
  <c r="BK33" i="2"/>
  <c r="BK34" i="2"/>
  <c r="BK35" i="2"/>
  <c r="BK36" i="2"/>
  <c r="BK37" i="2"/>
  <c r="BK38" i="2"/>
  <c r="BK39" i="2"/>
  <c r="BK40" i="2"/>
  <c r="BK41" i="2"/>
  <c r="BK42" i="2"/>
  <c r="BK43" i="2"/>
  <c r="BK44" i="2"/>
  <c r="BK45" i="2"/>
  <c r="BK46" i="2"/>
  <c r="BK47" i="2"/>
  <c r="BK49" i="2"/>
  <c r="BK50" i="2"/>
  <c r="BK51" i="2"/>
  <c r="BK52" i="2"/>
  <c r="BK53" i="2"/>
  <c r="BK54" i="2"/>
  <c r="BK55" i="2"/>
  <c r="BK56" i="2"/>
  <c r="BK57" i="2"/>
  <c r="BK58" i="2"/>
  <c r="BK59" i="2"/>
  <c r="BK60" i="2"/>
  <c r="BK61" i="2"/>
  <c r="BK62" i="2"/>
  <c r="BK63" i="2"/>
  <c r="BK64" i="2"/>
  <c r="BK65" i="2"/>
  <c r="BK66" i="2"/>
  <c r="BK67" i="2"/>
  <c r="BK68" i="2"/>
  <c r="BK69" i="2"/>
  <c r="BK70" i="2"/>
  <c r="BK71" i="2"/>
  <c r="BK72" i="2"/>
  <c r="BK73" i="2"/>
  <c r="BK74" i="2"/>
  <c r="BK75" i="2"/>
  <c r="BK77" i="2"/>
  <c r="BK78" i="2"/>
  <c r="BK79" i="2"/>
  <c r="BK80" i="2"/>
  <c r="BK81" i="2"/>
  <c r="BK82" i="2"/>
  <c r="BK83" i="2"/>
  <c r="BK84" i="2"/>
  <c r="BK85" i="2"/>
  <c r="BK87" i="2"/>
  <c r="BK88" i="2"/>
  <c r="BK89" i="2"/>
  <c r="BK90" i="2"/>
  <c r="BK91" i="2"/>
  <c r="BK92" i="2"/>
  <c r="BK93" i="2"/>
  <c r="BK94" i="2"/>
  <c r="BK95" i="2"/>
  <c r="BK97" i="2"/>
  <c r="BK98" i="2"/>
  <c r="BK99" i="2"/>
  <c r="BK100" i="2"/>
  <c r="BK101" i="2"/>
  <c r="BK102" i="2"/>
  <c r="BK103" i="2"/>
  <c r="BK104" i="2"/>
  <c r="BK105" i="2"/>
  <c r="BK106" i="2"/>
  <c r="BK107" i="2"/>
  <c r="BK108" i="2"/>
  <c r="BK109" i="2"/>
  <c r="BK110" i="2"/>
  <c r="BK111" i="2"/>
  <c r="BK112" i="2"/>
  <c r="BK113" i="2"/>
  <c r="BK115" i="2"/>
  <c r="BK116" i="2"/>
  <c r="BK117" i="2"/>
  <c r="BK118" i="2"/>
  <c r="BK119" i="2"/>
  <c r="BK120" i="2"/>
  <c r="BK121" i="2"/>
  <c r="BK124" i="2"/>
  <c r="BK126" i="2"/>
  <c r="BK127" i="2"/>
  <c r="BK125" i="2"/>
  <c r="BK129" i="2"/>
  <c r="BK128" i="2"/>
  <c r="BK130" i="2"/>
  <c r="BK131" i="2"/>
  <c r="BK132" i="2"/>
  <c r="BK133" i="2"/>
  <c r="BK134" i="2"/>
  <c r="BK135" i="2"/>
  <c r="BK136" i="2"/>
  <c r="BK137" i="2"/>
  <c r="BK138" i="2"/>
  <c r="BK139" i="2"/>
  <c r="BK140" i="2"/>
  <c r="BK141" i="2"/>
  <c r="BK6" i="2"/>
  <c r="BJ7" i="2"/>
  <c r="BJ9" i="2"/>
  <c r="BJ11" i="2"/>
  <c r="BJ12" i="2"/>
  <c r="BJ13" i="2"/>
  <c r="BJ14" i="2"/>
  <c r="BJ15" i="2"/>
  <c r="BJ18" i="2"/>
  <c r="BJ19" i="2"/>
  <c r="BJ20" i="2"/>
  <c r="BJ21" i="2"/>
  <c r="BJ22" i="2"/>
  <c r="BJ28" i="2"/>
  <c r="BJ29" i="2"/>
  <c r="BJ30" i="2"/>
  <c r="BJ31" i="2"/>
  <c r="BJ32" i="2"/>
  <c r="BJ33" i="2"/>
  <c r="BJ34" i="2"/>
  <c r="BJ35" i="2"/>
  <c r="BJ36" i="2"/>
  <c r="BJ37" i="2"/>
  <c r="BJ38" i="2"/>
  <c r="BJ39" i="2"/>
  <c r="BJ40" i="2"/>
  <c r="BJ41" i="2"/>
  <c r="BJ42" i="2"/>
  <c r="BJ43" i="2"/>
  <c r="BJ44" i="2"/>
  <c r="BJ45" i="2"/>
  <c r="BJ46" i="2"/>
  <c r="BJ47" i="2"/>
  <c r="BJ49" i="2"/>
  <c r="BJ50" i="2"/>
  <c r="BJ51" i="2"/>
  <c r="BJ52" i="2"/>
  <c r="BJ53" i="2"/>
  <c r="BJ54" i="2"/>
  <c r="BJ55" i="2"/>
  <c r="BJ56" i="2"/>
  <c r="BJ57" i="2"/>
  <c r="BJ58" i="2"/>
  <c r="BJ59" i="2"/>
  <c r="BJ60" i="2"/>
  <c r="BJ61" i="2"/>
  <c r="BJ62" i="2"/>
  <c r="BJ63" i="2"/>
  <c r="BJ64" i="2"/>
  <c r="BJ65" i="2"/>
  <c r="BJ66" i="2"/>
  <c r="BJ67" i="2"/>
  <c r="BJ68" i="2"/>
  <c r="BJ69" i="2"/>
  <c r="BJ70" i="2"/>
  <c r="BJ71" i="2"/>
  <c r="BJ72" i="2"/>
  <c r="BJ73" i="2"/>
  <c r="BJ74" i="2"/>
  <c r="BJ75" i="2"/>
  <c r="BJ77" i="2"/>
  <c r="BJ78" i="2"/>
  <c r="BJ79" i="2"/>
  <c r="BJ80" i="2"/>
  <c r="BJ81" i="2"/>
  <c r="BJ82" i="2"/>
  <c r="BJ83" i="2"/>
  <c r="BJ84" i="2"/>
  <c r="BJ85" i="2"/>
  <c r="BJ87" i="2"/>
  <c r="BJ88" i="2"/>
  <c r="BJ89" i="2"/>
  <c r="BJ90" i="2"/>
  <c r="BJ91" i="2"/>
  <c r="BJ92" i="2"/>
  <c r="BJ93" i="2"/>
  <c r="BJ94" i="2"/>
  <c r="BJ95" i="2"/>
  <c r="BJ97" i="2"/>
  <c r="BJ98" i="2"/>
  <c r="BJ99" i="2"/>
  <c r="BJ100" i="2"/>
  <c r="BJ101" i="2"/>
  <c r="BJ102" i="2"/>
  <c r="BJ103" i="2"/>
  <c r="BJ104" i="2"/>
  <c r="BJ105" i="2"/>
  <c r="BJ106" i="2"/>
  <c r="BJ107" i="2"/>
  <c r="BJ108" i="2"/>
  <c r="BJ109" i="2"/>
  <c r="BJ110" i="2"/>
  <c r="BJ111" i="2"/>
  <c r="BJ112" i="2"/>
  <c r="BJ113" i="2"/>
  <c r="BJ115" i="2"/>
  <c r="BJ116" i="2"/>
  <c r="BJ117" i="2"/>
  <c r="BJ118" i="2"/>
  <c r="BJ119" i="2"/>
  <c r="BJ120" i="2"/>
  <c r="BJ121" i="2"/>
  <c r="BJ124" i="2"/>
  <c r="BJ126" i="2"/>
  <c r="BJ127" i="2"/>
  <c r="BJ125" i="2"/>
  <c r="BJ129" i="2"/>
  <c r="BJ128" i="2"/>
  <c r="BJ130" i="2"/>
  <c r="BJ131" i="2"/>
  <c r="BJ132" i="2"/>
  <c r="BJ133" i="2"/>
  <c r="BJ134" i="2"/>
  <c r="BJ135" i="2"/>
  <c r="BJ136" i="2"/>
  <c r="BJ137" i="2"/>
  <c r="BJ138" i="2"/>
  <c r="BJ139" i="2"/>
  <c r="BJ140" i="2"/>
  <c r="BJ141" i="2"/>
  <c r="BJ6" i="2"/>
  <c r="BI7" i="2"/>
  <c r="BI9" i="2"/>
  <c r="BI11" i="2"/>
  <c r="BI12" i="2"/>
  <c r="BI13" i="2"/>
  <c r="BI14" i="2"/>
  <c r="BI15" i="2"/>
  <c r="BI18" i="2"/>
  <c r="BI19" i="2"/>
  <c r="BI20" i="2"/>
  <c r="BI21" i="2"/>
  <c r="BI22" i="2"/>
  <c r="BI28" i="2"/>
  <c r="BI29" i="2"/>
  <c r="BI30" i="2"/>
  <c r="BI31" i="2"/>
  <c r="BI32" i="2"/>
  <c r="BI33" i="2"/>
  <c r="BI34" i="2"/>
  <c r="BI35" i="2"/>
  <c r="BI36" i="2"/>
  <c r="BI37" i="2"/>
  <c r="BI38" i="2"/>
  <c r="BI39" i="2"/>
  <c r="BI40" i="2"/>
  <c r="BI41" i="2"/>
  <c r="BI42" i="2"/>
  <c r="BI43" i="2"/>
  <c r="BI44" i="2"/>
  <c r="BI45" i="2"/>
  <c r="BI46" i="2"/>
  <c r="BI47" i="2"/>
  <c r="BI49" i="2"/>
  <c r="BI50" i="2"/>
  <c r="BI51" i="2"/>
  <c r="BI52" i="2"/>
  <c r="BI53" i="2"/>
  <c r="BI54" i="2"/>
  <c r="BI55" i="2"/>
  <c r="BI56" i="2"/>
  <c r="BI57" i="2"/>
  <c r="BI58" i="2"/>
  <c r="BI59" i="2"/>
  <c r="BI60" i="2"/>
  <c r="BI61" i="2"/>
  <c r="BI62" i="2"/>
  <c r="BI63" i="2"/>
  <c r="BI64" i="2"/>
  <c r="BI65" i="2"/>
  <c r="BI66" i="2"/>
  <c r="BI67" i="2"/>
  <c r="BI68" i="2"/>
  <c r="BI69" i="2"/>
  <c r="BI70" i="2"/>
  <c r="BI71" i="2"/>
  <c r="BI72" i="2"/>
  <c r="BI73" i="2"/>
  <c r="BI74" i="2"/>
  <c r="BI75" i="2"/>
  <c r="BI77" i="2"/>
  <c r="BI78" i="2"/>
  <c r="BI79" i="2"/>
  <c r="BI80" i="2"/>
  <c r="BI81" i="2"/>
  <c r="BI82" i="2"/>
  <c r="BI83" i="2"/>
  <c r="BI84" i="2"/>
  <c r="BI85" i="2"/>
  <c r="BI87" i="2"/>
  <c r="BI88" i="2"/>
  <c r="BI89" i="2"/>
  <c r="BI90" i="2"/>
  <c r="BI91" i="2"/>
  <c r="BI92" i="2"/>
  <c r="BI93" i="2"/>
  <c r="BI94" i="2"/>
  <c r="BI95" i="2"/>
  <c r="BI97" i="2"/>
  <c r="BI98" i="2"/>
  <c r="BI99" i="2"/>
  <c r="BI100" i="2"/>
  <c r="BI101" i="2"/>
  <c r="BI102" i="2"/>
  <c r="BI103" i="2"/>
  <c r="BI104" i="2"/>
  <c r="BI105" i="2"/>
  <c r="BI106" i="2"/>
  <c r="BI107" i="2"/>
  <c r="BI108" i="2"/>
  <c r="BI109" i="2"/>
  <c r="BI110" i="2"/>
  <c r="BI111" i="2"/>
  <c r="BI112" i="2"/>
  <c r="BI113" i="2"/>
  <c r="BI115" i="2"/>
  <c r="BI116" i="2"/>
  <c r="BI117" i="2"/>
  <c r="BI118" i="2"/>
  <c r="BI119" i="2"/>
  <c r="BI120" i="2"/>
  <c r="BI121" i="2"/>
  <c r="BI124" i="2"/>
  <c r="BI126" i="2"/>
  <c r="BI127" i="2"/>
  <c r="BI125" i="2"/>
  <c r="BI129" i="2"/>
  <c r="BI128" i="2"/>
  <c r="BI130" i="2"/>
  <c r="BI131" i="2"/>
  <c r="BI132" i="2"/>
  <c r="BI133" i="2"/>
  <c r="BI134" i="2"/>
  <c r="BI135" i="2"/>
  <c r="BI136" i="2"/>
  <c r="BI137" i="2"/>
  <c r="BI138" i="2"/>
  <c r="BI139" i="2"/>
  <c r="BI140" i="2"/>
  <c r="BI141" i="2"/>
  <c r="BI6" i="2"/>
  <c r="BH7" i="2"/>
  <c r="BH9" i="2"/>
  <c r="BH11" i="2"/>
  <c r="BH12" i="2"/>
  <c r="BH13" i="2"/>
  <c r="BH14" i="2"/>
  <c r="BH15" i="2"/>
  <c r="BH18" i="2"/>
  <c r="BH19" i="2"/>
  <c r="BH20" i="2"/>
  <c r="BH21" i="2"/>
  <c r="BH22" i="2"/>
  <c r="BH28" i="2"/>
  <c r="BH29" i="2"/>
  <c r="BH30" i="2"/>
  <c r="BH31" i="2"/>
  <c r="BH32" i="2"/>
  <c r="BH33" i="2"/>
  <c r="BH34" i="2"/>
  <c r="BH35" i="2"/>
  <c r="BH36" i="2"/>
  <c r="BH37" i="2"/>
  <c r="BH38" i="2"/>
  <c r="BH39" i="2"/>
  <c r="BH40" i="2"/>
  <c r="BH41" i="2"/>
  <c r="BH42" i="2"/>
  <c r="BH43" i="2"/>
  <c r="BH44" i="2"/>
  <c r="BH45" i="2"/>
  <c r="BH46" i="2"/>
  <c r="BH47" i="2"/>
  <c r="BH49" i="2"/>
  <c r="BH50" i="2"/>
  <c r="BH51" i="2"/>
  <c r="BH52" i="2"/>
  <c r="BH53" i="2"/>
  <c r="BH54" i="2"/>
  <c r="BH55" i="2"/>
  <c r="BH56" i="2"/>
  <c r="BH57" i="2"/>
  <c r="BH58" i="2"/>
  <c r="BH59" i="2"/>
  <c r="BH60" i="2"/>
  <c r="BH61" i="2"/>
  <c r="BH62" i="2"/>
  <c r="BH63" i="2"/>
  <c r="BH64" i="2"/>
  <c r="BH65" i="2"/>
  <c r="BH66" i="2"/>
  <c r="BH67" i="2"/>
  <c r="BH68" i="2"/>
  <c r="BH69" i="2"/>
  <c r="BH70" i="2"/>
  <c r="BH71" i="2"/>
  <c r="BH72" i="2"/>
  <c r="BH73" i="2"/>
  <c r="BH74" i="2"/>
  <c r="BH75" i="2"/>
  <c r="BH77" i="2"/>
  <c r="BH78" i="2"/>
  <c r="BH79" i="2"/>
  <c r="BH80" i="2"/>
  <c r="BH81" i="2"/>
  <c r="BH82" i="2"/>
  <c r="BH83" i="2"/>
  <c r="BH84" i="2"/>
  <c r="BH85" i="2"/>
  <c r="BH87" i="2"/>
  <c r="BH88" i="2"/>
  <c r="BH89" i="2"/>
  <c r="BH90" i="2"/>
  <c r="BH91" i="2"/>
  <c r="BH92" i="2"/>
  <c r="BH93" i="2"/>
  <c r="BH94" i="2"/>
  <c r="BH95" i="2"/>
  <c r="BH97" i="2"/>
  <c r="BH98" i="2"/>
  <c r="BH99" i="2"/>
  <c r="BH100" i="2"/>
  <c r="BH101" i="2"/>
  <c r="BH102" i="2"/>
  <c r="BH103" i="2"/>
  <c r="BH104" i="2"/>
  <c r="BH105" i="2"/>
  <c r="BH106" i="2"/>
  <c r="BH107" i="2"/>
  <c r="BH108" i="2"/>
  <c r="BH109" i="2"/>
  <c r="BH110" i="2"/>
  <c r="BH111" i="2"/>
  <c r="BH112" i="2"/>
  <c r="BH113" i="2"/>
  <c r="BH115" i="2"/>
  <c r="BH116" i="2"/>
  <c r="BH117" i="2"/>
  <c r="BH118" i="2"/>
  <c r="BH119" i="2"/>
  <c r="BH120" i="2"/>
  <c r="BH121" i="2"/>
  <c r="BH124" i="2"/>
  <c r="BH126" i="2"/>
  <c r="BH127" i="2"/>
  <c r="BH125" i="2"/>
  <c r="BH129" i="2"/>
  <c r="BH128" i="2"/>
  <c r="BH130" i="2"/>
  <c r="BH131" i="2"/>
  <c r="BH132" i="2"/>
  <c r="BH133" i="2"/>
  <c r="BH134" i="2"/>
  <c r="BH135" i="2"/>
  <c r="BH136" i="2"/>
  <c r="BH137" i="2"/>
  <c r="BH138" i="2"/>
  <c r="BH139" i="2"/>
  <c r="BH140" i="2"/>
  <c r="BH141" i="2"/>
  <c r="BH6" i="2"/>
  <c r="BG7" i="2"/>
  <c r="BG9" i="2"/>
  <c r="BG11" i="2"/>
  <c r="BG12" i="2"/>
  <c r="BG13" i="2"/>
  <c r="BG14" i="2"/>
  <c r="BG15" i="2"/>
  <c r="BG18" i="2"/>
  <c r="BG19" i="2"/>
  <c r="BG20" i="2"/>
  <c r="BG21" i="2"/>
  <c r="BG22" i="2"/>
  <c r="BG28" i="2"/>
  <c r="BG29" i="2"/>
  <c r="BG30" i="2"/>
  <c r="BG31" i="2"/>
  <c r="BG32" i="2"/>
  <c r="BG33" i="2"/>
  <c r="BG34" i="2"/>
  <c r="BG35" i="2"/>
  <c r="BG36" i="2"/>
  <c r="BG37" i="2"/>
  <c r="BG38" i="2"/>
  <c r="BG39" i="2"/>
  <c r="BG40" i="2"/>
  <c r="BG41" i="2"/>
  <c r="BG42" i="2"/>
  <c r="BG43" i="2"/>
  <c r="BG44" i="2"/>
  <c r="BG45" i="2"/>
  <c r="BG46" i="2"/>
  <c r="BG47" i="2"/>
  <c r="BG49" i="2"/>
  <c r="BG50" i="2"/>
  <c r="BG51" i="2"/>
  <c r="BG52" i="2"/>
  <c r="BG53" i="2"/>
  <c r="BG54" i="2"/>
  <c r="BG55" i="2"/>
  <c r="BG56" i="2"/>
  <c r="BG57" i="2"/>
  <c r="BG58" i="2"/>
  <c r="BG59" i="2"/>
  <c r="BG60" i="2"/>
  <c r="BG61" i="2"/>
  <c r="BG62" i="2"/>
  <c r="BG63" i="2"/>
  <c r="BG64" i="2"/>
  <c r="BG65" i="2"/>
  <c r="BG66" i="2"/>
  <c r="BG67" i="2"/>
  <c r="BG68" i="2"/>
  <c r="BG69" i="2"/>
  <c r="BG70" i="2"/>
  <c r="BG71" i="2"/>
  <c r="BG72" i="2"/>
  <c r="BG73" i="2"/>
  <c r="BG74" i="2"/>
  <c r="BG75" i="2"/>
  <c r="BG77" i="2"/>
  <c r="BG78" i="2"/>
  <c r="BG79" i="2"/>
  <c r="BG80" i="2"/>
  <c r="BG81" i="2"/>
  <c r="BG82" i="2"/>
  <c r="BG83" i="2"/>
  <c r="BG84" i="2"/>
  <c r="BG85" i="2"/>
  <c r="BG87" i="2"/>
  <c r="BG88" i="2"/>
  <c r="BG89" i="2"/>
  <c r="BG90" i="2"/>
  <c r="BG91" i="2"/>
  <c r="BG92" i="2"/>
  <c r="BG93" i="2"/>
  <c r="BG94" i="2"/>
  <c r="BG95" i="2"/>
  <c r="BG97" i="2"/>
  <c r="BG98" i="2"/>
  <c r="BG99" i="2"/>
  <c r="BG100" i="2"/>
  <c r="BG101" i="2"/>
  <c r="BG102" i="2"/>
  <c r="BG103" i="2"/>
  <c r="BG104" i="2"/>
  <c r="BG105" i="2"/>
  <c r="BG106" i="2"/>
  <c r="BG107" i="2"/>
  <c r="BG108" i="2"/>
  <c r="BG109" i="2"/>
  <c r="BG110" i="2"/>
  <c r="BG111" i="2"/>
  <c r="BG112" i="2"/>
  <c r="BG113" i="2"/>
  <c r="BG115" i="2"/>
  <c r="BG116" i="2"/>
  <c r="BG117" i="2"/>
  <c r="BG118" i="2"/>
  <c r="BG119" i="2"/>
  <c r="BG120" i="2"/>
  <c r="BG121" i="2"/>
  <c r="BG124" i="2"/>
  <c r="BG126" i="2"/>
  <c r="BG127" i="2"/>
  <c r="BG125" i="2"/>
  <c r="BG129" i="2"/>
  <c r="BG128" i="2"/>
  <c r="BG130" i="2"/>
  <c r="BG131" i="2"/>
  <c r="BG132" i="2"/>
  <c r="BG133" i="2"/>
  <c r="BG134" i="2"/>
  <c r="BG135" i="2"/>
  <c r="BG136" i="2"/>
  <c r="BG137" i="2"/>
  <c r="BG138" i="2"/>
  <c r="BG139" i="2"/>
  <c r="BG140" i="2"/>
  <c r="BG141" i="2"/>
  <c r="BG6" i="2"/>
  <c r="BF7" i="2"/>
  <c r="BF9" i="2"/>
  <c r="BF11" i="2"/>
  <c r="BF12" i="2"/>
  <c r="BF13" i="2"/>
  <c r="BF14" i="2"/>
  <c r="BF15" i="2"/>
  <c r="BF18" i="2"/>
  <c r="BF19" i="2"/>
  <c r="BF20" i="2"/>
  <c r="BF21" i="2"/>
  <c r="BF22" i="2"/>
  <c r="BF28" i="2"/>
  <c r="BF29" i="2"/>
  <c r="BF30" i="2"/>
  <c r="BF31" i="2"/>
  <c r="BF32" i="2"/>
  <c r="BF33" i="2"/>
  <c r="BF34" i="2"/>
  <c r="BF35" i="2"/>
  <c r="BF36" i="2"/>
  <c r="BF37" i="2"/>
  <c r="BF38" i="2"/>
  <c r="BF39" i="2"/>
  <c r="BF40" i="2"/>
  <c r="BF41" i="2"/>
  <c r="BF42" i="2"/>
  <c r="BF43" i="2"/>
  <c r="BF44" i="2"/>
  <c r="BF45" i="2"/>
  <c r="BF46" i="2"/>
  <c r="BF47" i="2"/>
  <c r="BF49" i="2"/>
  <c r="BF50" i="2"/>
  <c r="BF51" i="2"/>
  <c r="BF52" i="2"/>
  <c r="BF53" i="2"/>
  <c r="BF54" i="2"/>
  <c r="BF55" i="2"/>
  <c r="BF56" i="2"/>
  <c r="BF57" i="2"/>
  <c r="BF58" i="2"/>
  <c r="BF59" i="2"/>
  <c r="BF60" i="2"/>
  <c r="BF61" i="2"/>
  <c r="BF62" i="2"/>
  <c r="BF63" i="2"/>
  <c r="BF64" i="2"/>
  <c r="BF65" i="2"/>
  <c r="BF66" i="2"/>
  <c r="BF67" i="2"/>
  <c r="BF68" i="2"/>
  <c r="BF69" i="2"/>
  <c r="BF70" i="2"/>
  <c r="BF71" i="2"/>
  <c r="BF72" i="2"/>
  <c r="BF73" i="2"/>
  <c r="BF74" i="2"/>
  <c r="BF75" i="2"/>
  <c r="BF77" i="2"/>
  <c r="BF78" i="2"/>
  <c r="BF79" i="2"/>
  <c r="BF80" i="2"/>
  <c r="BF81" i="2"/>
  <c r="BF82" i="2"/>
  <c r="BF83" i="2"/>
  <c r="BF84" i="2"/>
  <c r="BF85" i="2"/>
  <c r="BF87" i="2"/>
  <c r="BF88" i="2"/>
  <c r="BF89" i="2"/>
  <c r="BF90" i="2"/>
  <c r="BF91" i="2"/>
  <c r="BF92" i="2"/>
  <c r="BF93" i="2"/>
  <c r="BF94" i="2"/>
  <c r="BF95" i="2"/>
  <c r="BF97" i="2"/>
  <c r="BF98" i="2"/>
  <c r="BF99" i="2"/>
  <c r="BF100" i="2"/>
  <c r="BF101" i="2"/>
  <c r="BF102" i="2"/>
  <c r="BF103" i="2"/>
  <c r="BF104" i="2"/>
  <c r="BF105" i="2"/>
  <c r="BF106" i="2"/>
  <c r="BF107" i="2"/>
  <c r="BF108" i="2"/>
  <c r="BF109" i="2"/>
  <c r="BF110" i="2"/>
  <c r="BF111" i="2"/>
  <c r="BF112" i="2"/>
  <c r="BF113" i="2"/>
  <c r="BF115" i="2"/>
  <c r="BF116" i="2"/>
  <c r="BF117" i="2"/>
  <c r="BF118" i="2"/>
  <c r="BF119" i="2"/>
  <c r="BF120" i="2"/>
  <c r="BF121" i="2"/>
  <c r="BF124" i="2"/>
  <c r="BF126" i="2"/>
  <c r="BF127" i="2"/>
  <c r="BF125" i="2"/>
  <c r="BF129" i="2"/>
  <c r="BF128" i="2"/>
  <c r="BF130" i="2"/>
  <c r="BF131" i="2"/>
  <c r="BF132" i="2"/>
  <c r="BF133" i="2"/>
  <c r="BF134" i="2"/>
  <c r="BF135" i="2"/>
  <c r="BF136" i="2"/>
  <c r="BF137" i="2"/>
  <c r="BF138" i="2"/>
  <c r="BF139" i="2"/>
  <c r="BF140" i="2"/>
  <c r="BF141" i="2"/>
  <c r="BF6" i="2"/>
  <c r="BE7" i="2"/>
  <c r="BE9" i="2"/>
  <c r="BE11" i="2"/>
  <c r="BE12" i="2"/>
  <c r="BE13" i="2"/>
  <c r="BE14" i="2"/>
  <c r="BE15" i="2"/>
  <c r="BE18" i="2"/>
  <c r="BE19" i="2"/>
  <c r="BE20" i="2"/>
  <c r="BE21" i="2"/>
  <c r="BE22" i="2"/>
  <c r="BE28" i="2"/>
  <c r="BE29" i="2"/>
  <c r="BE30" i="2"/>
  <c r="BE31" i="2"/>
  <c r="BE32" i="2"/>
  <c r="BE33" i="2"/>
  <c r="BE34" i="2"/>
  <c r="BE35" i="2"/>
  <c r="BE36" i="2"/>
  <c r="BE37" i="2"/>
  <c r="BE38" i="2"/>
  <c r="BE39" i="2"/>
  <c r="BE40" i="2"/>
  <c r="BE41" i="2"/>
  <c r="BE42" i="2"/>
  <c r="BE43" i="2"/>
  <c r="BE44" i="2"/>
  <c r="BE45" i="2"/>
  <c r="BE46" i="2"/>
  <c r="BE47" i="2"/>
  <c r="BE49" i="2"/>
  <c r="BE50" i="2"/>
  <c r="BE51" i="2"/>
  <c r="BE52" i="2"/>
  <c r="BE53" i="2"/>
  <c r="BE54" i="2"/>
  <c r="BE55" i="2"/>
  <c r="BE56" i="2"/>
  <c r="BE57" i="2"/>
  <c r="BE58" i="2"/>
  <c r="BE59" i="2"/>
  <c r="BE60" i="2"/>
  <c r="BE61" i="2"/>
  <c r="BE62" i="2"/>
  <c r="BE63" i="2"/>
  <c r="BE64" i="2"/>
  <c r="BE65" i="2"/>
  <c r="BE66" i="2"/>
  <c r="BE67" i="2"/>
  <c r="BE68" i="2"/>
  <c r="BE69" i="2"/>
  <c r="BE70" i="2"/>
  <c r="BE71" i="2"/>
  <c r="BE72" i="2"/>
  <c r="BE73" i="2"/>
  <c r="BE74" i="2"/>
  <c r="BE75" i="2"/>
  <c r="BE77" i="2"/>
  <c r="BE78" i="2"/>
  <c r="BE79" i="2"/>
  <c r="BE80" i="2"/>
  <c r="BE81" i="2"/>
  <c r="BE82" i="2"/>
  <c r="BE83" i="2"/>
  <c r="BE84" i="2"/>
  <c r="BE85" i="2"/>
  <c r="BE87" i="2"/>
  <c r="BE88" i="2"/>
  <c r="BE89" i="2"/>
  <c r="BE90" i="2"/>
  <c r="BE91" i="2"/>
  <c r="BE92" i="2"/>
  <c r="BE93" i="2"/>
  <c r="BE94" i="2"/>
  <c r="BE95" i="2"/>
  <c r="BE97" i="2"/>
  <c r="BE98" i="2"/>
  <c r="BE99" i="2"/>
  <c r="BE100" i="2"/>
  <c r="BE101" i="2"/>
  <c r="BE102" i="2"/>
  <c r="BE103" i="2"/>
  <c r="BE104" i="2"/>
  <c r="BE105" i="2"/>
  <c r="BE106" i="2"/>
  <c r="BE107" i="2"/>
  <c r="BE108" i="2"/>
  <c r="BE109" i="2"/>
  <c r="BE110" i="2"/>
  <c r="BE111" i="2"/>
  <c r="BE112" i="2"/>
  <c r="BE113" i="2"/>
  <c r="BE115" i="2"/>
  <c r="BE116" i="2"/>
  <c r="BE117" i="2"/>
  <c r="BE118" i="2"/>
  <c r="BE119" i="2"/>
  <c r="BE120" i="2"/>
  <c r="BE121" i="2"/>
  <c r="BE124" i="2"/>
  <c r="BE126" i="2"/>
  <c r="BE127" i="2"/>
  <c r="BE125" i="2"/>
  <c r="BE129" i="2"/>
  <c r="BE128" i="2"/>
  <c r="BE130" i="2"/>
  <c r="BE131" i="2"/>
  <c r="BE132" i="2"/>
  <c r="BE133" i="2"/>
  <c r="BE134" i="2"/>
  <c r="BE135" i="2"/>
  <c r="BE136" i="2"/>
  <c r="BE137" i="2"/>
  <c r="BE138" i="2"/>
  <c r="BE139" i="2"/>
  <c r="BE140" i="2"/>
  <c r="BE141" i="2"/>
  <c r="BE6" i="2"/>
  <c r="BD7" i="2"/>
  <c r="BD9" i="2"/>
  <c r="BD11" i="2"/>
  <c r="BD12" i="2"/>
  <c r="BD13" i="2"/>
  <c r="BD14" i="2"/>
  <c r="BD15" i="2"/>
  <c r="BD18" i="2"/>
  <c r="BD19" i="2"/>
  <c r="BD20" i="2"/>
  <c r="BD21" i="2"/>
  <c r="BD22" i="2"/>
  <c r="BD28" i="2"/>
  <c r="BD29" i="2"/>
  <c r="BD30" i="2"/>
  <c r="BD31" i="2"/>
  <c r="BD32" i="2"/>
  <c r="BD33" i="2"/>
  <c r="BD34" i="2"/>
  <c r="BD35" i="2"/>
  <c r="BD36" i="2"/>
  <c r="BD37" i="2"/>
  <c r="BD38" i="2"/>
  <c r="BD39" i="2"/>
  <c r="BD40" i="2"/>
  <c r="BD41" i="2"/>
  <c r="BD42" i="2"/>
  <c r="BD43" i="2"/>
  <c r="BD44" i="2"/>
  <c r="BD45" i="2"/>
  <c r="BD46" i="2"/>
  <c r="BD47" i="2"/>
  <c r="BD49" i="2"/>
  <c r="BD50" i="2"/>
  <c r="BD51" i="2"/>
  <c r="BD52" i="2"/>
  <c r="BD53" i="2"/>
  <c r="BD54" i="2"/>
  <c r="BD55" i="2"/>
  <c r="BD56" i="2"/>
  <c r="BD57" i="2"/>
  <c r="BD58" i="2"/>
  <c r="BD59" i="2"/>
  <c r="BD60" i="2"/>
  <c r="BD61" i="2"/>
  <c r="BD62" i="2"/>
  <c r="BD63" i="2"/>
  <c r="BD64" i="2"/>
  <c r="BD65" i="2"/>
  <c r="BD66" i="2"/>
  <c r="BD67" i="2"/>
  <c r="BD68" i="2"/>
  <c r="BD69" i="2"/>
  <c r="BD70" i="2"/>
  <c r="BD71" i="2"/>
  <c r="BD72" i="2"/>
  <c r="BD73" i="2"/>
  <c r="BD74" i="2"/>
  <c r="BD75" i="2"/>
  <c r="BD77" i="2"/>
  <c r="BD78" i="2"/>
  <c r="BD79" i="2"/>
  <c r="BD80" i="2"/>
  <c r="BD81" i="2"/>
  <c r="BD82" i="2"/>
  <c r="BD83" i="2"/>
  <c r="BD84" i="2"/>
  <c r="BD85" i="2"/>
  <c r="BD87" i="2"/>
  <c r="BD88" i="2"/>
  <c r="BD89" i="2"/>
  <c r="BD90" i="2"/>
  <c r="BD91" i="2"/>
  <c r="BD92" i="2"/>
  <c r="BD93" i="2"/>
  <c r="BD94" i="2"/>
  <c r="BD95" i="2"/>
  <c r="BD97" i="2"/>
  <c r="BD98" i="2"/>
  <c r="BD99" i="2"/>
  <c r="BD100" i="2"/>
  <c r="BD101" i="2"/>
  <c r="BD102" i="2"/>
  <c r="BD103" i="2"/>
  <c r="BD104" i="2"/>
  <c r="BD105" i="2"/>
  <c r="BD106" i="2"/>
  <c r="BD107" i="2"/>
  <c r="BD108" i="2"/>
  <c r="BD109" i="2"/>
  <c r="BD110" i="2"/>
  <c r="BD111" i="2"/>
  <c r="BD112" i="2"/>
  <c r="BD113" i="2"/>
  <c r="BD115" i="2"/>
  <c r="BD116" i="2"/>
  <c r="BD117" i="2"/>
  <c r="BD118" i="2"/>
  <c r="BD119" i="2"/>
  <c r="BD120" i="2"/>
  <c r="BD121" i="2"/>
  <c r="BD124" i="2"/>
  <c r="BD126" i="2"/>
  <c r="BD127" i="2"/>
  <c r="BD125" i="2"/>
  <c r="BD129" i="2"/>
  <c r="BD128" i="2"/>
  <c r="BD130" i="2"/>
  <c r="BD131" i="2"/>
  <c r="BD132" i="2"/>
  <c r="BD133" i="2"/>
  <c r="BD134" i="2"/>
  <c r="BD135" i="2"/>
  <c r="BD136" i="2"/>
  <c r="BD137" i="2"/>
  <c r="BD138" i="2"/>
  <c r="BD139" i="2"/>
  <c r="BD140" i="2"/>
  <c r="BD141" i="2"/>
  <c r="BD6" i="2"/>
  <c r="BC7" i="2"/>
  <c r="BC9" i="2"/>
  <c r="BC11" i="2"/>
  <c r="BC12" i="2"/>
  <c r="BC13" i="2"/>
  <c r="BC14" i="2"/>
  <c r="BC15" i="2"/>
  <c r="BC18" i="2"/>
  <c r="BC19" i="2"/>
  <c r="BC20" i="2"/>
  <c r="BC21" i="2"/>
  <c r="BC22" i="2"/>
  <c r="BC28" i="2"/>
  <c r="BC29" i="2"/>
  <c r="BC30" i="2"/>
  <c r="BC31" i="2"/>
  <c r="BC32" i="2"/>
  <c r="BC33" i="2"/>
  <c r="BC34" i="2"/>
  <c r="BC35" i="2"/>
  <c r="BC36" i="2"/>
  <c r="BC37" i="2"/>
  <c r="BC38" i="2"/>
  <c r="BC39" i="2"/>
  <c r="BC40" i="2"/>
  <c r="BC41" i="2"/>
  <c r="BC42" i="2"/>
  <c r="BC43" i="2"/>
  <c r="BC44" i="2"/>
  <c r="BC45" i="2"/>
  <c r="BC46" i="2"/>
  <c r="BC47" i="2"/>
  <c r="BC49" i="2"/>
  <c r="BC50" i="2"/>
  <c r="BC51" i="2"/>
  <c r="BC52" i="2"/>
  <c r="BC53" i="2"/>
  <c r="BC54" i="2"/>
  <c r="BC55" i="2"/>
  <c r="BC56" i="2"/>
  <c r="BC57" i="2"/>
  <c r="BC58" i="2"/>
  <c r="BC59" i="2"/>
  <c r="BC60" i="2"/>
  <c r="BC61" i="2"/>
  <c r="BC62" i="2"/>
  <c r="BC63" i="2"/>
  <c r="BC64" i="2"/>
  <c r="BC65" i="2"/>
  <c r="BC66" i="2"/>
  <c r="BC67" i="2"/>
  <c r="BC68" i="2"/>
  <c r="BC69" i="2"/>
  <c r="BC70" i="2"/>
  <c r="BC71" i="2"/>
  <c r="BC72" i="2"/>
  <c r="BC73" i="2"/>
  <c r="BC74" i="2"/>
  <c r="BC75" i="2"/>
  <c r="BC77" i="2"/>
  <c r="BC78" i="2"/>
  <c r="BC79" i="2"/>
  <c r="BC80" i="2"/>
  <c r="BC81" i="2"/>
  <c r="BC82" i="2"/>
  <c r="BC83" i="2"/>
  <c r="BC84" i="2"/>
  <c r="BC85" i="2"/>
  <c r="BC87" i="2"/>
  <c r="BC88" i="2"/>
  <c r="BC89" i="2"/>
  <c r="BC90" i="2"/>
  <c r="BC91" i="2"/>
  <c r="BC92" i="2"/>
  <c r="BC93" i="2"/>
  <c r="BC94" i="2"/>
  <c r="BC95" i="2"/>
  <c r="BC97" i="2"/>
  <c r="BC98" i="2"/>
  <c r="BC99" i="2"/>
  <c r="BC100" i="2"/>
  <c r="BC101" i="2"/>
  <c r="BC102" i="2"/>
  <c r="BC103" i="2"/>
  <c r="BC104" i="2"/>
  <c r="BC105" i="2"/>
  <c r="BC106" i="2"/>
  <c r="BC107" i="2"/>
  <c r="BC108" i="2"/>
  <c r="BC109" i="2"/>
  <c r="BC110" i="2"/>
  <c r="BC111" i="2"/>
  <c r="BC112" i="2"/>
  <c r="BC113" i="2"/>
  <c r="BC115" i="2"/>
  <c r="BC116" i="2"/>
  <c r="BC117" i="2"/>
  <c r="BC118" i="2"/>
  <c r="BC119" i="2"/>
  <c r="BC120" i="2"/>
  <c r="BC121" i="2"/>
  <c r="BC124" i="2"/>
  <c r="BC126" i="2"/>
  <c r="BC127" i="2"/>
  <c r="BC125" i="2"/>
  <c r="BC129" i="2"/>
  <c r="BC128" i="2"/>
  <c r="BC130" i="2"/>
  <c r="BC131" i="2"/>
  <c r="BC132" i="2"/>
  <c r="BC133" i="2"/>
  <c r="BC134" i="2"/>
  <c r="BC135" i="2"/>
  <c r="BC136" i="2"/>
  <c r="BC137" i="2"/>
  <c r="BC138" i="2"/>
  <c r="BC139" i="2"/>
  <c r="BC140" i="2"/>
  <c r="BC141" i="2"/>
  <c r="BC6" i="2"/>
  <c r="BB7" i="2"/>
  <c r="BB9" i="2"/>
  <c r="BB11" i="2"/>
  <c r="BB12" i="2"/>
  <c r="BB13" i="2"/>
  <c r="BB14" i="2"/>
  <c r="BB15" i="2"/>
  <c r="BB18" i="2"/>
  <c r="BB19" i="2"/>
  <c r="BB20" i="2"/>
  <c r="BB21" i="2"/>
  <c r="BB22" i="2"/>
  <c r="BB28" i="2"/>
  <c r="BB29" i="2"/>
  <c r="BB30" i="2"/>
  <c r="BB31" i="2"/>
  <c r="BB32" i="2"/>
  <c r="BB33" i="2"/>
  <c r="BB34" i="2"/>
  <c r="BB35" i="2"/>
  <c r="BB36" i="2"/>
  <c r="BB37" i="2"/>
  <c r="BB38" i="2"/>
  <c r="BB39" i="2"/>
  <c r="BB40" i="2"/>
  <c r="BB41" i="2"/>
  <c r="BB42" i="2"/>
  <c r="BB43" i="2"/>
  <c r="BB44" i="2"/>
  <c r="BB45" i="2"/>
  <c r="BB46" i="2"/>
  <c r="BB47" i="2"/>
  <c r="BB49" i="2"/>
  <c r="BB50" i="2"/>
  <c r="BB51" i="2"/>
  <c r="BB52" i="2"/>
  <c r="BB53" i="2"/>
  <c r="BB54" i="2"/>
  <c r="BB55" i="2"/>
  <c r="BB56" i="2"/>
  <c r="BB57" i="2"/>
  <c r="BB58" i="2"/>
  <c r="BB59" i="2"/>
  <c r="BB60" i="2"/>
  <c r="BB61" i="2"/>
  <c r="BB62" i="2"/>
  <c r="BB63" i="2"/>
  <c r="BB64" i="2"/>
  <c r="BB65" i="2"/>
  <c r="BB66" i="2"/>
  <c r="BB67" i="2"/>
  <c r="BB68" i="2"/>
  <c r="BB69" i="2"/>
  <c r="BB70" i="2"/>
  <c r="BB71" i="2"/>
  <c r="BB72" i="2"/>
  <c r="BB73" i="2"/>
  <c r="BB74" i="2"/>
  <c r="BB75" i="2"/>
  <c r="BB77" i="2"/>
  <c r="BB78" i="2"/>
  <c r="BB79" i="2"/>
  <c r="BB80" i="2"/>
  <c r="BB81" i="2"/>
  <c r="BB82" i="2"/>
  <c r="BB83" i="2"/>
  <c r="BB84" i="2"/>
  <c r="BB85" i="2"/>
  <c r="BB87" i="2"/>
  <c r="BB88" i="2"/>
  <c r="BB89" i="2"/>
  <c r="BB90" i="2"/>
  <c r="BB91" i="2"/>
  <c r="BB92" i="2"/>
  <c r="BB93" i="2"/>
  <c r="BB94" i="2"/>
  <c r="BB95" i="2"/>
  <c r="BB97" i="2"/>
  <c r="BB98" i="2"/>
  <c r="BB99" i="2"/>
  <c r="BB100" i="2"/>
  <c r="BB101" i="2"/>
  <c r="BB102" i="2"/>
  <c r="BB103" i="2"/>
  <c r="BB104" i="2"/>
  <c r="BB105" i="2"/>
  <c r="BB106" i="2"/>
  <c r="BB107" i="2"/>
  <c r="BB108" i="2"/>
  <c r="BB109" i="2"/>
  <c r="BB110" i="2"/>
  <c r="BB111" i="2"/>
  <c r="BB112" i="2"/>
  <c r="BB113" i="2"/>
  <c r="BB115" i="2"/>
  <c r="BB116" i="2"/>
  <c r="BB117" i="2"/>
  <c r="BB118" i="2"/>
  <c r="BB119" i="2"/>
  <c r="BB120" i="2"/>
  <c r="BB121" i="2"/>
  <c r="BB124" i="2"/>
  <c r="BB126" i="2"/>
  <c r="BB127" i="2"/>
  <c r="BB125" i="2"/>
  <c r="BB129" i="2"/>
  <c r="BB128" i="2"/>
  <c r="BB130" i="2"/>
  <c r="BB131" i="2"/>
  <c r="BB132" i="2"/>
  <c r="BB133" i="2"/>
  <c r="BB134" i="2"/>
  <c r="BB135" i="2"/>
  <c r="BB136" i="2"/>
  <c r="BB137" i="2"/>
  <c r="BB138" i="2"/>
  <c r="BB139" i="2"/>
  <c r="BB140" i="2"/>
  <c r="BB141" i="2"/>
  <c r="BB6" i="2"/>
  <c r="BY142" i="2" l="1"/>
  <c r="BC76" i="2"/>
  <c r="BC142" i="2" s="1"/>
  <c r="BD76" i="2"/>
  <c r="BD142" i="2" s="1"/>
  <c r="BE76" i="2"/>
  <c r="BE142" i="2" s="1"/>
  <c r="BF76" i="2"/>
  <c r="BF142" i="2" s="1"/>
  <c r="BG76" i="2"/>
  <c r="BG142" i="2" s="1"/>
  <c r="BH76" i="2"/>
  <c r="BH142" i="2" s="1"/>
  <c r="BI76" i="2"/>
  <c r="BI142" i="2" s="1"/>
  <c r="BJ76" i="2"/>
  <c r="BJ142" i="2" s="1"/>
  <c r="BK76" i="2"/>
  <c r="BK142" i="2" s="1"/>
  <c r="BL76" i="2"/>
  <c r="BL142" i="2" s="1"/>
  <c r="BM76" i="2"/>
  <c r="BM142" i="2" s="1"/>
  <c r="BO76" i="2"/>
  <c r="BO142" i="2" s="1"/>
  <c r="BP76" i="2"/>
  <c r="BP142" i="2" s="1"/>
  <c r="BR76" i="2"/>
  <c r="BR142" i="2" s="1"/>
  <c r="BS76" i="2"/>
  <c r="BS142" i="2" s="1"/>
  <c r="BT76" i="2"/>
  <c r="BT142" i="2" s="1"/>
  <c r="BU76" i="2"/>
  <c r="BU142" i="2" s="1"/>
  <c r="BV76" i="2"/>
  <c r="BV142" i="2" s="1"/>
  <c r="BW76" i="2"/>
  <c r="BW142" i="2" s="1"/>
  <c r="BX76" i="2"/>
  <c r="BX142" i="2" s="1"/>
  <c r="BZ76" i="2"/>
  <c r="BZ142" i="2" s="1"/>
  <c r="CA76" i="2"/>
  <c r="CA142" i="2" s="1"/>
  <c r="CB76" i="2"/>
  <c r="CB142" i="2" s="1"/>
  <c r="CC76" i="2"/>
  <c r="CC142" i="2" s="1"/>
  <c r="CD76" i="2"/>
  <c r="CD142" i="2" s="1"/>
  <c r="CE76" i="2"/>
  <c r="CE142" i="2" s="1"/>
  <c r="BB76" i="2" l="1"/>
  <c r="BB142" i="2" s="1"/>
  <c r="AN76" i="2"/>
  <c r="AO76" i="2" s="1"/>
  <c r="AN59" i="2" l="1"/>
  <c r="AO59" i="2" s="1"/>
  <c r="AN60" i="2"/>
  <c r="AO60" i="2" s="1"/>
  <c r="AN61" i="2"/>
  <c r="AO61" i="2" s="1"/>
  <c r="AN14" i="2" l="1"/>
  <c r="AO14" i="2" s="1"/>
  <c r="AN15" i="2"/>
  <c r="AO15" i="2" s="1"/>
  <c r="AN47" i="2"/>
  <c r="AO47" i="2" s="1"/>
  <c r="AN77" i="2"/>
  <c r="AO77" i="2" s="1"/>
  <c r="AN78" i="2"/>
  <c r="AO78" i="2" s="1"/>
  <c r="AN79" i="2"/>
  <c r="AO79" i="2" s="1"/>
  <c r="AN80" i="2"/>
  <c r="AO80" i="2" s="1"/>
  <c r="AN81" i="2"/>
  <c r="AO81" i="2" s="1"/>
  <c r="AN84" i="2"/>
  <c r="AO84" i="2" s="1"/>
  <c r="AN87" i="2"/>
  <c r="AO87" i="2" s="1"/>
  <c r="AN90" i="2"/>
  <c r="AO90" i="2" s="1"/>
  <c r="AN92" i="2"/>
  <c r="AO92" i="2" s="1"/>
  <c r="AN107" i="2"/>
  <c r="AO107" i="2" s="1"/>
  <c r="AN108" i="2"/>
  <c r="AO108" i="2" s="1"/>
  <c r="AN109" i="2"/>
  <c r="AO109" i="2" s="1"/>
  <c r="AN110" i="2"/>
  <c r="AO110" i="2" s="1"/>
  <c r="AN111" i="2"/>
  <c r="AO111" i="2" s="1"/>
  <c r="AN117" i="2"/>
  <c r="AO117" i="2" s="1"/>
  <c r="AN120" i="2"/>
  <c r="AO120" i="2" s="1"/>
  <c r="AN133" i="2"/>
  <c r="AO133" i="2" s="1"/>
  <c r="AN6" i="2"/>
  <c r="AO6" i="2" s="1"/>
  <c r="AJ142" i="2" l="1"/>
  <c r="AI142" i="2"/>
  <c r="X142" i="2" l="1"/>
  <c r="W142" i="2"/>
  <c r="BQ142" i="2"/>
  <c r="U142" i="2"/>
  <c r="L142" i="2" l="1"/>
  <c r="P142" i="2"/>
  <c r="T142" i="2"/>
  <c r="AA142" i="2"/>
  <c r="AE142" i="2"/>
  <c r="M142" i="2"/>
  <c r="Q142" i="2"/>
  <c r="I142" i="2"/>
  <c r="K142" i="2"/>
  <c r="O142" i="2"/>
  <c r="S142" i="2"/>
  <c r="Z142" i="2"/>
  <c r="AD142" i="2"/>
  <c r="J142" i="2"/>
  <c r="N142" i="2"/>
  <c r="R142" i="2"/>
  <c r="AB142" i="2"/>
  <c r="AF142" i="2"/>
  <c r="Y142" i="2"/>
  <c r="AC142" i="2"/>
  <c r="AG142" i="2"/>
  <c r="AH142" i="2" l="1"/>
  <c r="AR128" i="2" l="1"/>
  <c r="AN143" i="2"/>
  <c r="AK146" i="2" s="1"/>
  <c r="AN146" i="2" s="1"/>
  <c r="V142" i="2"/>
  <c r="AQ128" i="2" s="1"/>
  <c r="AN149" i="2" l="1"/>
  <c r="AR145" i="2"/>
</calcChain>
</file>

<file path=xl/comments1.xml><?xml version="1.0" encoding="utf-8"?>
<comments xmlns="http://schemas.openxmlformats.org/spreadsheetml/2006/main">
  <authors>
    <author>Shachar Dotan</author>
    <author>גיא פאר</author>
  </authors>
  <commentList>
    <comment ref="V9" authorId="0" shapeId="0">
      <text>
        <r>
          <rPr>
            <b/>
            <sz val="9"/>
            <color indexed="81"/>
            <rFont val="Tahoma"/>
            <family val="2"/>
          </rPr>
          <t>Shachar Dotan:</t>
        </r>
        <r>
          <rPr>
            <sz val="9"/>
            <color indexed="81"/>
            <rFont val="Tahoma"/>
            <family val="2"/>
          </rPr>
          <t xml:space="preserve">
חדר קב"ט
חדר ישיבות</t>
        </r>
      </text>
    </comment>
    <comment ref="V13" authorId="0" shapeId="0">
      <text>
        <r>
          <rPr>
            <b/>
            <sz val="9"/>
            <color indexed="81"/>
            <rFont val="Tahoma"/>
            <family val="2"/>
          </rPr>
          <t>Shachar Dotan:</t>
        </r>
        <r>
          <rPr>
            <sz val="9"/>
            <color indexed="81"/>
            <rFont val="Tahoma"/>
            <family val="2"/>
          </rPr>
          <t xml:space="preserve">
דלפק מאבטחים</t>
        </r>
      </text>
    </comment>
    <comment ref="V18" authorId="0" shapeId="0">
      <text>
        <r>
          <rPr>
            <b/>
            <sz val="9"/>
            <color indexed="81"/>
            <rFont val="Tahoma"/>
            <family val="2"/>
          </rPr>
          <t>Shachar Dotan:</t>
        </r>
        <r>
          <rPr>
            <sz val="9"/>
            <color indexed="81"/>
            <rFont val="Tahoma"/>
            <family val="2"/>
          </rPr>
          <t xml:space="preserve">
מוקד + כריזה לקומה</t>
        </r>
      </text>
    </comment>
    <comment ref="V22" authorId="0" shapeId="0">
      <text>
        <r>
          <rPr>
            <b/>
            <sz val="9"/>
            <color indexed="81"/>
            <rFont val="Tahoma"/>
            <family val="2"/>
          </rPr>
          <t>Shachar Dotan:</t>
        </r>
        <r>
          <rPr>
            <sz val="9"/>
            <color indexed="81"/>
            <rFont val="Tahoma"/>
            <family val="2"/>
          </rPr>
          <t xml:space="preserve">
מוקד
מאבטח
קב"ט
סגן</t>
        </r>
      </text>
    </comment>
    <comment ref="V35" authorId="0" shapeId="0">
      <text>
        <r>
          <rPr>
            <b/>
            <sz val="9"/>
            <color indexed="81"/>
            <rFont val="Tahoma"/>
            <family val="2"/>
          </rPr>
          <t>Shachar Dotan:</t>
        </r>
        <r>
          <rPr>
            <sz val="9"/>
            <color indexed="81"/>
            <rFont val="Tahoma"/>
            <family val="2"/>
          </rPr>
          <t xml:space="preserve">
מוקד
מרוחקים
מאבטח</t>
        </r>
      </text>
    </comment>
    <comment ref="W38" authorId="1" shapeId="0">
      <text>
        <r>
          <rPr>
            <b/>
            <sz val="9"/>
            <color indexed="81"/>
            <rFont val="Tahoma"/>
            <family val="2"/>
          </rPr>
          <t>גיא פאר:</t>
        </r>
        <r>
          <rPr>
            <sz val="9"/>
            <color indexed="81"/>
            <rFont val="Tahoma"/>
            <family val="2"/>
          </rPr>
          <t xml:space="preserve">
מחובר גם לגלאים מקומה 3</t>
        </r>
      </text>
    </comment>
    <comment ref="AJ44" authorId="0" shapeId="0">
      <text>
        <r>
          <rPr>
            <b/>
            <sz val="9"/>
            <color indexed="81"/>
            <rFont val="Tahoma"/>
            <family val="2"/>
          </rPr>
          <t>Shachar Dotan:</t>
        </r>
        <r>
          <rPr>
            <sz val="9"/>
            <color indexed="81"/>
            <rFont val="Tahoma"/>
            <family val="2"/>
          </rPr>
          <t xml:space="preserve">
מחובר לרכזת קומה 6</t>
        </r>
      </text>
    </comment>
    <comment ref="V56" authorId="0" shapeId="0">
      <text>
        <r>
          <rPr>
            <b/>
            <sz val="9"/>
            <color indexed="81"/>
            <rFont val="Tahoma"/>
            <family val="2"/>
          </rPr>
          <t>Shachar Dotan:</t>
        </r>
        <r>
          <rPr>
            <sz val="9"/>
            <color indexed="81"/>
            <rFont val="Tahoma"/>
            <family val="2"/>
          </rPr>
          <t xml:space="preserve">
2 מוקד
מאבטחים</t>
        </r>
      </text>
    </comment>
    <comment ref="X58" authorId="0" shapeId="0">
      <text>
        <r>
          <rPr>
            <b/>
            <sz val="9"/>
            <color indexed="81"/>
            <rFont val="Tahoma"/>
            <family val="2"/>
          </rPr>
          <t>Shachar Dotan:</t>
        </r>
        <r>
          <rPr>
            <sz val="9"/>
            <color indexed="81"/>
            <rFont val="Tahoma"/>
            <family val="2"/>
          </rPr>
          <t xml:space="preserve">
יקושר לקומה 2</t>
        </r>
      </text>
    </comment>
    <comment ref="V74" authorId="0" shapeId="0">
      <text>
        <r>
          <rPr>
            <b/>
            <sz val="9"/>
            <color indexed="81"/>
            <rFont val="Tahoma"/>
            <family val="2"/>
          </rPr>
          <t>Shachar Dotan:</t>
        </r>
        <r>
          <rPr>
            <sz val="9"/>
            <color indexed="81"/>
            <rFont val="Tahoma"/>
            <family val="2"/>
          </rPr>
          <t xml:space="preserve">
מוקד - 2
מאבטחים
קב"ט</t>
        </r>
      </text>
    </comment>
    <comment ref="V85" authorId="0" shapeId="0">
      <text>
        <r>
          <rPr>
            <b/>
            <sz val="9"/>
            <color indexed="81"/>
            <rFont val="Tahoma"/>
            <family val="2"/>
          </rPr>
          <t>Shachar Dotan:</t>
        </r>
        <r>
          <rPr>
            <sz val="9"/>
            <color indexed="81"/>
            <rFont val="Tahoma"/>
            <family val="2"/>
          </rPr>
          <t xml:space="preserve">
שו"ב
בקרת כניסה
טמ"ס ניהול</t>
        </r>
      </text>
    </comment>
    <comment ref="I89" authorId="0" shapeId="0">
      <text>
        <r>
          <rPr>
            <b/>
            <sz val="9"/>
            <color indexed="81"/>
            <rFont val="Tahoma"/>
            <family val="2"/>
          </rPr>
          <t>Shachar Dotan:</t>
        </r>
        <r>
          <rPr>
            <sz val="9"/>
            <color indexed="81"/>
            <rFont val="Tahoma"/>
            <family val="2"/>
          </rPr>
          <t xml:space="preserve">
1 - שו"ב
1 - טמ"ס + בקרת כניסה</t>
        </r>
      </text>
    </comment>
    <comment ref="V89" authorId="0" shapeId="0">
      <text>
        <r>
          <rPr>
            <b/>
            <sz val="9"/>
            <color indexed="81"/>
            <rFont val="Tahoma"/>
            <family val="2"/>
          </rPr>
          <t>Shachar Dotan:</t>
        </r>
        <r>
          <rPr>
            <sz val="9"/>
            <color indexed="81"/>
            <rFont val="Tahoma"/>
            <family val="2"/>
          </rPr>
          <t xml:space="preserve">
מוקד מיוחדים - 3 
מוקד מחוז - 3
מוקד הדר דפנה 4
מאבטחים - 3</t>
        </r>
      </text>
    </comment>
    <comment ref="V95" authorId="0" shapeId="0">
      <text>
        <r>
          <rPr>
            <b/>
            <sz val="9"/>
            <color indexed="81"/>
            <rFont val="Tahoma"/>
            <family val="2"/>
          </rPr>
          <t>Shachar Dotan:</t>
        </r>
        <r>
          <rPr>
            <sz val="9"/>
            <color indexed="81"/>
            <rFont val="Tahoma"/>
            <family val="2"/>
          </rPr>
          <t xml:space="preserve">
מוקד - 2
מאבטחים 1
קב"ט 1 
מזכירות ביטחון</t>
        </r>
      </text>
    </comment>
    <comment ref="V98" authorId="0" shapeId="0">
      <text>
        <r>
          <rPr>
            <b/>
            <sz val="9"/>
            <color indexed="81"/>
            <rFont val="Tahoma"/>
            <family val="2"/>
          </rPr>
          <t>Shachar Dotan:</t>
        </r>
        <r>
          <rPr>
            <sz val="9"/>
            <color indexed="81"/>
            <rFont val="Tahoma"/>
            <family val="2"/>
          </rPr>
          <t xml:space="preserve">
מוקד
קב"ט
אגף ביטחון</t>
        </r>
      </text>
    </comment>
  </commentList>
</comments>
</file>

<file path=xl/comments2.xml><?xml version="1.0" encoding="utf-8"?>
<comments xmlns="http://schemas.openxmlformats.org/spreadsheetml/2006/main">
  <authors>
    <author>Shachar Dotan</author>
    <author>גיא פאר</author>
  </authors>
  <commentList>
    <comment ref="U9" authorId="0" shapeId="0">
      <text>
        <r>
          <rPr>
            <b/>
            <sz val="9"/>
            <color indexed="81"/>
            <rFont val="Tahoma"/>
            <family val="2"/>
          </rPr>
          <t>Shachar Dotan:</t>
        </r>
        <r>
          <rPr>
            <sz val="9"/>
            <color indexed="81"/>
            <rFont val="Tahoma"/>
            <family val="2"/>
          </rPr>
          <t xml:space="preserve">
חדר קב"ט
חדר ישיבות</t>
        </r>
      </text>
    </comment>
    <comment ref="U10" authorId="0" shapeId="0">
      <text>
        <r>
          <rPr>
            <b/>
            <sz val="9"/>
            <color indexed="81"/>
            <rFont val="Tahoma"/>
            <family val="2"/>
          </rPr>
          <t>Shachar Dotan:</t>
        </r>
        <r>
          <rPr>
            <sz val="9"/>
            <color indexed="81"/>
            <rFont val="Tahoma"/>
            <family val="2"/>
          </rPr>
          <t xml:space="preserve">
מוקד</t>
        </r>
      </text>
    </comment>
    <comment ref="U14" authorId="0" shapeId="0">
      <text>
        <r>
          <rPr>
            <b/>
            <sz val="9"/>
            <color indexed="81"/>
            <rFont val="Tahoma"/>
            <family val="2"/>
          </rPr>
          <t>Shachar Dotan:</t>
        </r>
        <r>
          <rPr>
            <sz val="9"/>
            <color indexed="81"/>
            <rFont val="Tahoma"/>
            <family val="2"/>
          </rPr>
          <t xml:space="preserve">
דלפק מאבטחים</t>
        </r>
      </text>
    </comment>
    <comment ref="U20" authorId="0" shapeId="0">
      <text>
        <r>
          <rPr>
            <b/>
            <sz val="9"/>
            <color indexed="81"/>
            <rFont val="Tahoma"/>
            <family val="2"/>
          </rPr>
          <t>Shachar Dotan:</t>
        </r>
        <r>
          <rPr>
            <sz val="9"/>
            <color indexed="81"/>
            <rFont val="Tahoma"/>
            <family val="2"/>
          </rPr>
          <t xml:space="preserve">
מוקד + כריזה לקומה</t>
        </r>
      </text>
    </comment>
    <comment ref="U24" authorId="0" shapeId="0">
      <text>
        <r>
          <rPr>
            <b/>
            <sz val="9"/>
            <color indexed="81"/>
            <rFont val="Tahoma"/>
            <family val="2"/>
          </rPr>
          <t>Shachar Dotan:</t>
        </r>
        <r>
          <rPr>
            <sz val="9"/>
            <color indexed="81"/>
            <rFont val="Tahoma"/>
            <family val="2"/>
          </rPr>
          <t xml:space="preserve">
מוקד
מאבטח
קב"ט
סגן</t>
        </r>
      </text>
    </comment>
    <comment ref="U37" authorId="0" shapeId="0">
      <text>
        <r>
          <rPr>
            <b/>
            <sz val="9"/>
            <color indexed="81"/>
            <rFont val="Tahoma"/>
            <family val="2"/>
          </rPr>
          <t>Shachar Dotan:</t>
        </r>
        <r>
          <rPr>
            <sz val="9"/>
            <color indexed="81"/>
            <rFont val="Tahoma"/>
            <family val="2"/>
          </rPr>
          <t xml:space="preserve">
מוקד
מרוחקים
מאבטח</t>
        </r>
      </text>
    </comment>
    <comment ref="W40" authorId="1" shapeId="0">
      <text>
        <r>
          <rPr>
            <b/>
            <sz val="9"/>
            <color indexed="81"/>
            <rFont val="Tahoma"/>
            <family val="2"/>
          </rPr>
          <t>גיא פאר:</t>
        </r>
        <r>
          <rPr>
            <sz val="9"/>
            <color indexed="81"/>
            <rFont val="Tahoma"/>
            <family val="2"/>
          </rPr>
          <t xml:space="preserve">
מחובר גם לגלאים מקומה 3</t>
        </r>
      </text>
    </comment>
    <comment ref="AJ46" authorId="0" shapeId="0">
      <text>
        <r>
          <rPr>
            <b/>
            <sz val="9"/>
            <color indexed="81"/>
            <rFont val="Tahoma"/>
            <family val="2"/>
          </rPr>
          <t>Shachar Dotan:</t>
        </r>
        <r>
          <rPr>
            <sz val="9"/>
            <color indexed="81"/>
            <rFont val="Tahoma"/>
            <family val="2"/>
          </rPr>
          <t xml:space="preserve">
מחובר לרכזת קומה 6</t>
        </r>
      </text>
    </comment>
    <comment ref="U58" authorId="0" shapeId="0">
      <text>
        <r>
          <rPr>
            <b/>
            <sz val="9"/>
            <color indexed="81"/>
            <rFont val="Tahoma"/>
            <family val="2"/>
          </rPr>
          <t>Shachar Dotan:</t>
        </r>
        <r>
          <rPr>
            <sz val="9"/>
            <color indexed="81"/>
            <rFont val="Tahoma"/>
            <family val="2"/>
          </rPr>
          <t xml:space="preserve">
2 מוקד
מאבטחים</t>
        </r>
      </text>
    </comment>
    <comment ref="X60" authorId="0" shapeId="0">
      <text>
        <r>
          <rPr>
            <b/>
            <sz val="9"/>
            <color indexed="81"/>
            <rFont val="Tahoma"/>
            <family val="2"/>
          </rPr>
          <t>Shachar Dotan:</t>
        </r>
        <r>
          <rPr>
            <sz val="9"/>
            <color indexed="81"/>
            <rFont val="Tahoma"/>
            <family val="2"/>
          </rPr>
          <t xml:space="preserve">
יקושר לקומה 2</t>
        </r>
      </text>
    </comment>
    <comment ref="U77" authorId="0" shapeId="0">
      <text>
        <r>
          <rPr>
            <b/>
            <sz val="9"/>
            <color indexed="81"/>
            <rFont val="Tahoma"/>
            <family val="2"/>
          </rPr>
          <t>Shachar Dotan:</t>
        </r>
        <r>
          <rPr>
            <sz val="9"/>
            <color indexed="81"/>
            <rFont val="Tahoma"/>
            <family val="2"/>
          </rPr>
          <t xml:space="preserve">
מוקד - 2
מאבטחים
קב"ט</t>
        </r>
      </text>
    </comment>
    <comment ref="U89" authorId="0" shapeId="0">
      <text>
        <r>
          <rPr>
            <b/>
            <sz val="9"/>
            <color indexed="81"/>
            <rFont val="Tahoma"/>
            <family val="2"/>
          </rPr>
          <t>Shachar Dotan:</t>
        </r>
        <r>
          <rPr>
            <sz val="9"/>
            <color indexed="81"/>
            <rFont val="Tahoma"/>
            <family val="2"/>
          </rPr>
          <t xml:space="preserve">
שו"ב
בקרת כניסה
טמ"ס ניהול</t>
        </r>
      </text>
    </comment>
    <comment ref="H92" authorId="0" shapeId="0">
      <text>
        <r>
          <rPr>
            <b/>
            <sz val="9"/>
            <color indexed="81"/>
            <rFont val="Tahoma"/>
            <family val="2"/>
          </rPr>
          <t>Shachar Dotan:</t>
        </r>
        <r>
          <rPr>
            <sz val="9"/>
            <color indexed="81"/>
            <rFont val="Tahoma"/>
            <family val="2"/>
          </rPr>
          <t xml:space="preserve">
1 - שו"ב
1 - טמ"ס + בקרת כניסה</t>
        </r>
      </text>
    </comment>
    <comment ref="U92" authorId="0" shapeId="0">
      <text>
        <r>
          <rPr>
            <b/>
            <sz val="9"/>
            <color indexed="81"/>
            <rFont val="Tahoma"/>
            <family val="2"/>
          </rPr>
          <t>Shachar Dotan:</t>
        </r>
        <r>
          <rPr>
            <sz val="9"/>
            <color indexed="81"/>
            <rFont val="Tahoma"/>
            <family val="2"/>
          </rPr>
          <t xml:space="preserve">
מוקד מיוחדים - 3 
מוקד מחוז - 3
מוקד הדר דפנה 4
מאבטחים - 3</t>
        </r>
      </text>
    </comment>
    <comment ref="U98" authorId="0" shapeId="0">
      <text>
        <r>
          <rPr>
            <b/>
            <sz val="9"/>
            <color indexed="81"/>
            <rFont val="Tahoma"/>
            <family val="2"/>
          </rPr>
          <t>Shachar Dotan:</t>
        </r>
        <r>
          <rPr>
            <sz val="9"/>
            <color indexed="81"/>
            <rFont val="Tahoma"/>
            <family val="2"/>
          </rPr>
          <t xml:space="preserve">
מוקד - 2
מאבטחים 1
קב"ט 1 
מזכירות ביטחון</t>
        </r>
      </text>
    </comment>
    <comment ref="U100" authorId="0" shapeId="0">
      <text>
        <r>
          <rPr>
            <b/>
            <sz val="9"/>
            <color indexed="81"/>
            <rFont val="Tahoma"/>
            <family val="2"/>
          </rPr>
          <t>Shachar Dotan:</t>
        </r>
        <r>
          <rPr>
            <sz val="9"/>
            <color indexed="81"/>
            <rFont val="Tahoma"/>
            <family val="2"/>
          </rPr>
          <t xml:space="preserve">
מוקד
קב"ט
אגף ביטחון</t>
        </r>
      </text>
    </comment>
  </commentList>
</comments>
</file>

<file path=xl/sharedStrings.xml><?xml version="1.0" encoding="utf-8"?>
<sst xmlns="http://schemas.openxmlformats.org/spreadsheetml/2006/main" count="1145" uniqueCount="393">
  <si>
    <t>נושא</t>
  </si>
  <si>
    <t>מס"ד</t>
  </si>
  <si>
    <t>שם הפריט</t>
  </si>
  <si>
    <t>יחידת מידה</t>
  </si>
  <si>
    <t>קומפלט</t>
  </si>
  <si>
    <t>מולטימדיה</t>
  </si>
  <si>
    <t>מסך מחשב לתחנת עבודה "24</t>
  </si>
  <si>
    <t>התקן לחיבור עד 2 מסכי מחשב לשולחן בקרה</t>
  </si>
  <si>
    <t>מסך מגע להפעלת בקר המולטימדיה</t>
  </si>
  <si>
    <t>מקלדת שליטה + joystick</t>
  </si>
  <si>
    <t>מערכת פריצה ומצוקה</t>
  </si>
  <si>
    <t>תוכנת שרת - התרעות</t>
  </si>
  <si>
    <t>תוכנת תחנת עבודה לניהול התרעות</t>
  </si>
  <si>
    <t>מפענחת התרעות קווית</t>
  </si>
  <si>
    <t>כרטיס הרחבה ל 8 אזורים לרכזת התרעות</t>
  </si>
  <si>
    <t>צופר+נצנץ OUTDOOR</t>
  </si>
  <si>
    <t>מגבר מיקסר משולב AC/DC 240W RMS</t>
  </si>
  <si>
    <t>מחשבים ושרתים</t>
  </si>
  <si>
    <t>חומרת שרת PIZZA 1U</t>
  </si>
  <si>
    <t>חומרת שרת  2U</t>
  </si>
  <si>
    <t>מגנולוק 600 ק"ג</t>
  </si>
  <si>
    <t>כבילה</t>
  </si>
  <si>
    <t>ארונות ציוד</t>
  </si>
  <si>
    <t>תעלת PVC 4x6 ס"מ</t>
  </si>
  <si>
    <t>תעלת PVC 10x20 ס"מ</t>
  </si>
  <si>
    <t>צינור מרירון עד 1 צול</t>
  </si>
  <si>
    <t>קופסת חיבורים לצנרת מרירון/מריכף</t>
  </si>
  <si>
    <t>תעלת רשת 10x20</t>
  </si>
  <si>
    <t>אמצעים לגיבוי מתח הרשת</t>
  </si>
  <si>
    <t>גלאי נפח DT AM INDOOR</t>
  </si>
  <si>
    <t>גלאי נפח 360 מעלות תקרתי  INDOOR DT AM</t>
  </si>
  <si>
    <t>קופסת ניפוץ</t>
  </si>
  <si>
    <t>ייעוד - שרת ללא סטורג'</t>
  </si>
  <si>
    <t>שרת סטורג'</t>
  </si>
  <si>
    <t>הרחבת סטורג'</t>
  </si>
  <si>
    <t>אביזרי תקשורת נתונים</t>
  </si>
  <si>
    <t>כבל מתח ובקרה לאמצעים - 8 גיד</t>
  </si>
  <si>
    <t>מערכות ניהול וידיאו</t>
  </si>
  <si>
    <t>רמקול לתקרה אקוסטית</t>
  </si>
  <si>
    <t>תעלת פח סגורה 60x40</t>
  </si>
  <si>
    <t>צינור שרשורי גמיש PVC 25 מ"מ</t>
  </si>
  <si>
    <t>צינור מריכף 25 מ"מ</t>
  </si>
  <si>
    <t>להתקנה ע"ג תחנת עבודה</t>
  </si>
  <si>
    <t>לוח מקשים - קיבורד מקשים</t>
  </si>
  <si>
    <t>בחיבור  RS 485 ל הרכזת</t>
  </si>
  <si>
    <t xml:space="preserve">גלאי נפח וילון INDOOR </t>
  </si>
  <si>
    <t>להתקנה בפינות חדר ומול איזורי עניין מוגדרים</t>
  </si>
  <si>
    <t>למיגון חלונות</t>
  </si>
  <si>
    <t>להתקנה ע"ג דלתות ומשקופי חלונות</t>
  </si>
  <si>
    <t xml:space="preserve">סיב אופטי 12 גידים </t>
  </si>
  <si>
    <t>כבל אספקת מתח רשת וחיבורי רמקולים פנימי 1.5 ממ"ר פנדל</t>
  </si>
  <si>
    <t>ארון קיר לבקרים</t>
  </si>
  <si>
    <t>ארון רצפתי לבקרים</t>
  </si>
  <si>
    <t>אל פסק 1KVA</t>
  </si>
  <si>
    <t>אל פסק 3KVA</t>
  </si>
  <si>
    <t>אל פסק 6KVA</t>
  </si>
  <si>
    <t>כולל חומרה ותוכנה למימוש כל דרישות האפיון לרבות ממשקים למערכות ניהול הוידאו והשו"ב</t>
  </si>
  <si>
    <t>כולל: כרטיס אם, מתאם Ip, חייגן, מארז קיר מתכתי מטען 3 אמפר ותא מצברים</t>
  </si>
  <si>
    <t xml:space="preserve">תוכנת תחנת עבודה </t>
  </si>
  <si>
    <t>להתקנה בתקרה</t>
  </si>
  <si>
    <t>קורא כרטיסי קירבה</t>
  </si>
  <si>
    <t>מערכת בקרת כניסה</t>
  </si>
  <si>
    <t>מערכת השו"ב</t>
  </si>
  <si>
    <t>אחריות ותחזוקה</t>
  </si>
  <si>
    <t>מצלמת Fix Bullet FHD IR</t>
  </si>
  <si>
    <t>כרטיס הרחבה לתוספת 4 ממסרי יציאה</t>
  </si>
  <si>
    <t>מקודד תגים לעמדת ניפוק תגים</t>
  </si>
  <si>
    <t>מצלמה דיגיטאלית</t>
  </si>
  <si>
    <t>מדפסת כרטיסים</t>
  </si>
  <si>
    <t>מתאם אופטי לנתב\מתג</t>
  </si>
  <si>
    <t>נתב/מתג L3 – 48 פורטים</t>
  </si>
  <si>
    <t>נתב/מתג L3 – 24 פורטים</t>
  </si>
  <si>
    <t>יחק"ץ פנל דלת למערכת וידיאו-פון מקומית Outdoor</t>
  </si>
  <si>
    <t>יחק"ץ פנל דלת למערכת וידיאו-פון מקומית Indoor</t>
  </si>
  <si>
    <t>יחידת Master למערכת וידיאו-פון מקומית</t>
  </si>
  <si>
    <t>כבל תקשורת CAT- 6</t>
  </si>
  <si>
    <t>ארון ציוד Indoor 44U</t>
  </si>
  <si>
    <t>חציבה/חפירה, השחלה ושיקום - במדרכה</t>
  </si>
  <si>
    <t>תוכנת שרת</t>
  </si>
  <si>
    <t>סיכום ביניים</t>
  </si>
  <si>
    <t>תוכנת קליינט</t>
  </si>
  <si>
    <t>שרות אחריות ותחזוקה נוספת</t>
  </si>
  <si>
    <t>סה"כ כמות</t>
  </si>
  <si>
    <t>ניהול וצפייה</t>
  </si>
  <si>
    <t>כריזה למערכות ביטחון</t>
  </si>
  <si>
    <t>מתג מגנטי INDOOR HS (חיבור ברגים)</t>
  </si>
  <si>
    <t>מגבר IP 50 Watt RMS</t>
  </si>
  <si>
    <t>מחיר פריט</t>
  </si>
  <si>
    <t xml:space="preserve"> סה"כ מחיר</t>
  </si>
  <si>
    <t>ערוץ VA</t>
  </si>
  <si>
    <t>אנליטיקה</t>
  </si>
  <si>
    <t>ערוץ VA בסריקה</t>
  </si>
  <si>
    <t>למימוש במצלמות מתנעיות לגילוי תוך כדי סריקה, כולל חומרה ותוכנה למימוש כל דרישות האפיון לרבות ממשקים למערכות ניהול הוידאו והשו"ב</t>
  </si>
  <si>
    <t>בקר ל2 דלתות</t>
  </si>
  <si>
    <t>בקר ל4 דלתות</t>
  </si>
  <si>
    <t>חומרת מחשב תחנת עבודה - סוג 1</t>
  </si>
  <si>
    <t>חומרת מחשב תחנת עבודה - סוג 2</t>
  </si>
  <si>
    <t>למערכות טמ"ס ושו"ב</t>
  </si>
  <si>
    <t>למערכות טמ"ס מקומיות ושו"ב מקומי</t>
  </si>
  <si>
    <t>כולל מצבריה לשעה</t>
  </si>
  <si>
    <t>קריאת שרות יזומה</t>
  </si>
  <si>
    <t>קריאה יזומה לביצוע פעולות כגון העתקת רכיב ולצורך תחזוקה בשיטת "זמן וחומר"</t>
  </si>
  <si>
    <t>מטר 1</t>
  </si>
  <si>
    <t>לחיבור 8 גלאים נוספים</t>
  </si>
  <si>
    <t>לחיבור 4 יציאות</t>
  </si>
  <si>
    <t>מנעול חשמלי – Door Strike Indoor</t>
  </si>
  <si>
    <t>לחצן פתיחת דלת - Indoor</t>
  </si>
  <si>
    <t>מתאם IP למערכת כריזה</t>
  </si>
  <si>
    <t>עבודות עפר בינוי ותשתיות חשמל</t>
  </si>
  <si>
    <t>להתקנה ע"ג שרת התרעות, כולל ממשק לשו"ב</t>
  </si>
  <si>
    <t>לקבלת התרעות דרך קו טלפון בפרוטוקול contact id, כולל ממשק לתוכנת ניהול התרעות והשו"ב</t>
  </si>
  <si>
    <t>מתג L2 – 24 פורטים +POE</t>
  </si>
  <si>
    <t xml:space="preserve">כבל תקשורת CAT- 7 </t>
  </si>
  <si>
    <t>סה"כ לחישוב ההצעה (לא כולל מע"מ)</t>
  </si>
  <si>
    <t>רישיון לערוץ לתוכנת שרת</t>
  </si>
  <si>
    <t>תוכנת שרת ללא רישיונות לערוצים</t>
  </si>
  <si>
    <t>להתקנה בשולחנות בקרה ו\או באמצעות התקן או מעמד סטנדרטי.</t>
  </si>
  <si>
    <t>להתקנת מסכי מחשב בשולחנות בקרה.</t>
  </si>
  <si>
    <t>לקיבוע מסכי קיר</t>
  </si>
  <si>
    <t>פיצול מוצא וידאו ממחשב</t>
  </si>
  <si>
    <t>לחיבור מקלדת עכבר ושני מוצאי וידאו של מחשב אחד לתחנת עבודה מרוחקת הכולל שני מסכים , מקלדת ועכבר ,תומך שמע.</t>
  </si>
  <si>
    <t>מיתוג מוצא שני מחשבים הכולל שני מסכים, מקלדת ועכבר לסט אחד הכולל מקלדת, עכבר ושני מסכים.</t>
  </si>
  <si>
    <t>להשמעת מוצאי מחשב בחדר בקרה</t>
  </si>
  <si>
    <t>לניהול בקר AV</t>
  </si>
  <si>
    <t>לשליטה במצלמות</t>
  </si>
  <si>
    <t>צופר משולב עם נצנץ להתקנה חיצונית</t>
  </si>
  <si>
    <t>תוכנת שרת של מערכת בקרת הכניסה לניהול ואגירת DB</t>
  </si>
  <si>
    <t>בקר לסט אביזרים ל2 דלתות</t>
  </si>
  <si>
    <t>בקר לסט אביזרים ל4 דלתות</t>
  </si>
  <si>
    <t>מנעול לשונית קורסת</t>
  </si>
  <si>
    <t>מנעול אלקטרומגנטי להתקנה במשקופים, כולל כל אביזרי החיבור הנדרשים בכל תצורת התקנה</t>
  </si>
  <si>
    <t>לפתיחה בחירום</t>
  </si>
  <si>
    <t>לפתיחת דלת</t>
  </si>
  <si>
    <t>קורא לחיבור לעמדת עבודה לקריאה וכתיבת תגים</t>
  </si>
  <si>
    <t>מדפסת לכרטיסים</t>
  </si>
  <si>
    <t>תוכנת שרת לאתר מקומי לרבות הDB של האתר</t>
  </si>
  <si>
    <t>ביצוע הטמעת המפה וכלל הממשקים ויחסי הגומלים בתוכנה לרבות הגדרת הממשק.</t>
  </si>
  <si>
    <t>הגדרת אביזר כגון מצלמה, גלאי, דלת וכו' בתוכנת השו"ב</t>
  </si>
  <si>
    <t>פיתוח ממשק לתוכנה כגון ניהול וידאו לשו"ב מקומי</t>
  </si>
  <si>
    <t>מגבר שמע משולב עם ערבל</t>
  </si>
  <si>
    <t>מגבר שמע כולל אנקודר מובנה</t>
  </si>
  <si>
    <t>אנקודר שמע</t>
  </si>
  <si>
    <t>להתקנה בתקרה אקוסטית</t>
  </si>
  <si>
    <t>ג'יביק</t>
  </si>
  <si>
    <t>יחידה שולחנית</t>
  </si>
  <si>
    <t>יחידת דלת/קצה</t>
  </si>
  <si>
    <t>לחיבור כלל אביזרי ה IP ולגישור</t>
  </si>
  <si>
    <t>לחיבורי אביזרים למערכות הבקרה</t>
  </si>
  <si>
    <t>לחיבור רמקולים ופנסים</t>
  </si>
  <si>
    <t>לחיבור בין ריכוזי תקשורת ואביזרים מרוחקים</t>
  </si>
  <si>
    <t>מסד ציוד להתקנות פנים</t>
  </si>
  <si>
    <t>להתקנת בקרים</t>
  </si>
  <si>
    <t>לביצוע חיבורים</t>
  </si>
  <si>
    <t>לתיעול כבילה בתוך מבנה</t>
  </si>
  <si>
    <t>לתיעול כבילה בתוך/מחוץ למבנה</t>
  </si>
  <si>
    <t>ע"פ ההנחיות הרלוונטיות בפרק הכללי, כולל גוב P כל 50 מטר.</t>
  </si>
  <si>
    <t>מצלמות ואביזרים</t>
  </si>
  <si>
    <t>מצלמת  Outdoor Speed dome  PTZ IR</t>
  </si>
  <si>
    <t xml:space="preserve">האחוז מתייחס לעלות שירותי אחזקה עבור 36 חודשים מתום תקופת ההתקשרות הראשונית. </t>
  </si>
  <si>
    <t>שרות אחריות ותחזוקה עבור המערך הקיים</t>
  </si>
  <si>
    <t>שנה</t>
  </si>
  <si>
    <t>שעה</t>
  </si>
  <si>
    <t>מצלמת Fix dome FHD IR</t>
  </si>
  <si>
    <t>יצרן</t>
  </si>
  <si>
    <t>דגם</t>
  </si>
  <si>
    <t>אמצעי חיווט ותיעול כבילה</t>
  </si>
  <si>
    <t>המחירים לא כוללים מע"מ והינם לאומדן בלבד
התאים שעל המציעים למלא מסומנים בצבע אדום</t>
  </si>
  <si>
    <t>התקן לחיבור עד 4 מסכי מחשב לשולחן בקרה</t>
  </si>
  <si>
    <t xml:space="preserve">מפצל אות HDMI\DVI ל 2 יציאות </t>
  </si>
  <si>
    <t>מרחיק KVM תומך 2 מסכי HDMI\DVI</t>
  </si>
  <si>
    <t>מתג KVM שני ערוצים תומך HDMI\DVI</t>
  </si>
  <si>
    <t>תיאור</t>
  </si>
  <si>
    <t>גלאי זעזועים משולב מתג מגנטי</t>
  </si>
  <si>
    <t>מתג מגנטי outdoor H.D.</t>
  </si>
  <si>
    <t>צמד גלאי קרן 50 מ'</t>
  </si>
  <si>
    <t>לחצן מצוקה קווי</t>
  </si>
  <si>
    <t>לחצן פתיחת דלת - Outdoor</t>
  </si>
  <si>
    <t>יחידת מיתוג ל 16 אזורים</t>
  </si>
  <si>
    <t>מיקרופון צוואר גמיש</t>
  </si>
  <si>
    <t>רמקול דקורטיבי להתקנה ע"ג קיר</t>
  </si>
  <si>
    <t>דרייבר  60W בעל שנאי אינטגרלי</t>
  </si>
  <si>
    <t>קופסאת CI לציוד OUTDOOR</t>
  </si>
  <si>
    <t>ניהול תנועת אדם</t>
  </si>
  <si>
    <t>קומת כניסה</t>
  </si>
  <si>
    <t>בניין C</t>
  </si>
  <si>
    <t>קומה 2</t>
  </si>
  <si>
    <t>קומה 3</t>
  </si>
  <si>
    <t>קומה 4</t>
  </si>
  <si>
    <t>קומה 5</t>
  </si>
  <si>
    <t>קומה 6</t>
  </si>
  <si>
    <t>קומה 7</t>
  </si>
  <si>
    <t>קומה 8</t>
  </si>
  <si>
    <t>קומה 9</t>
  </si>
  <si>
    <t>קומה 10</t>
  </si>
  <si>
    <t>קומה 11</t>
  </si>
  <si>
    <t>קומת גג</t>
  </si>
  <si>
    <t>בניין D</t>
  </si>
  <si>
    <t>קומה 1-</t>
  </si>
  <si>
    <t>קומה 0</t>
  </si>
  <si>
    <t>קומה 1</t>
  </si>
  <si>
    <t>קומה 12</t>
  </si>
  <si>
    <t>קומה 13</t>
  </si>
  <si>
    <t>משרד המשפטים בית הדר דפנה– מכרז מוביל לאספקה, התקנה ותחזוקת מערכות אבטחה טכנולוגיות – כתב כמויות</t>
  </si>
  <si>
    <t>גלאי משולב לכספת (VHL)</t>
  </si>
  <si>
    <t>מפסק טמפר לכספת</t>
  </si>
  <si>
    <t>מפסק מגנטי שקוע למשקוף דלת</t>
  </si>
  <si>
    <t>שעת טכנאי</t>
  </si>
  <si>
    <t>4 mp @ 25fps</t>
  </si>
  <si>
    <t>ריהוט</t>
  </si>
  <si>
    <t>שולחן בידוק לשומר</t>
  </si>
  <si>
    <t xml:space="preserve">שולחן בידוק ל 3 שומרים </t>
  </si>
  <si>
    <t>שולחן</t>
  </si>
  <si>
    <t>שולחן מוקד</t>
  </si>
  <si>
    <t>עלות הקומה</t>
  </si>
  <si>
    <t>סה"כ</t>
  </si>
  <si>
    <t>כספת נשק</t>
  </si>
  <si>
    <t>ארוך כ 4 מטרים עם הנמכה להנחת תיקים לבידוק</t>
  </si>
  <si>
    <t>שולחן ל 3 עמדות מוקדנים</t>
  </si>
  <si>
    <t>כונן קשיח hdd למחשב ושרת 3.5" \ 8TB</t>
  </si>
  <si>
    <t xml:space="preserve">כספת לאיחסון נשק כולל הובלה והתקנה של ארון רובים בעובי 3 מ"מ, צירים פנימיים, מנעול מפתח +מנעול סרג'נט בעל תקן UL </t>
  </si>
  <si>
    <t>סכום קומות</t>
  </si>
  <si>
    <t>סכום פריטים</t>
  </si>
  <si>
    <t>דלתות</t>
  </si>
  <si>
    <t>גשרים ומעברים</t>
  </si>
  <si>
    <t>מחסן לוגיסטי</t>
  </si>
  <si>
    <t>מעברים</t>
  </si>
  <si>
    <t>מעברים וגשרים</t>
  </si>
  <si>
    <t>אינדיקציה למערכת פריצה, מותקן בכנף הדלת בדופן עליון</t>
  </si>
  <si>
    <t>התקנה על גבי קירות לגילוי זעזוע</t>
  </si>
  <si>
    <t>גלאי זעזוע, חום ואור משולב מתג מגנטי</t>
  </si>
  <si>
    <t>סה"כ הציוד המותקן בקומה</t>
  </si>
  <si>
    <t>מצלמה לחיבור אוטומטי לתוכנה לצילום פני עובד שתוצג על המסך בהעברת תג במעבר מהיר</t>
  </si>
  <si>
    <t>קורא ביומטרי</t>
  </si>
  <si>
    <t>צופר+נצנץ INDOOR</t>
  </si>
  <si>
    <t>יותקן מעל כל דלת מבוקרת לטובת התראה על דלת מוטרדת</t>
  </si>
  <si>
    <t>שער מגנומטר</t>
  </si>
  <si>
    <t>כללי</t>
  </si>
  <si>
    <t>ארון מפתחות מבוקר</t>
  </si>
  <si>
    <t>ארון מפתחות מבוקר מנעול חשמלי וקורא תגים</t>
  </si>
  <si>
    <t>שלט ייעודי למצלמות</t>
  </si>
  <si>
    <t>קורא כרטיסים בתקן הלקוח - Mifare 1K תומך תקן TYPE A ISO14443 . 
תדר הפעלה 13.56Mhz, מותאם כרטיסי "תמוז" של עובדי מדינה .</t>
  </si>
  <si>
    <t xml:space="preserve">יצרן CHIA  דגם PMD2 </t>
  </si>
  <si>
    <t>מטר</t>
  </si>
  <si>
    <t>פאנל שליטה</t>
  </si>
  <si>
    <t>לפתיחת וסגירת מעברים.</t>
  </si>
  <si>
    <t>קורא טביעת אצבע לחדרי כספות</t>
  </si>
  <si>
    <t xml:space="preserve">כרטיס תג </t>
  </si>
  <si>
    <t>תג עליו יודפס כרטיס עובד / מבקר</t>
  </si>
  <si>
    <t>כיס קשיח לתג זיהוי</t>
  </si>
  <si>
    <t>שרוך תליה לתג קשיח</t>
  </si>
  <si>
    <t>שרוך לתליה על הצוואר כולל קליפס מחזיק את כיסוי התג</t>
  </si>
  <si>
    <t>נרתיק תג מאבטח</t>
  </si>
  <si>
    <t xml:space="preserve">נרתיק שקוף לתגי צוות אבטחה </t>
  </si>
  <si>
    <t>לתמחר דלת אש זכוכית - לקומה 3 (2 דלתות), קומה 7(4 דלתות) קומה 8 (4 דלתות)</t>
  </si>
  <si>
    <t>דלת מתכתית, מבוקרת בצד חיצוני עם תג, מגנלוק 600 ק"ג בצד  פנימי ושני מתגים מגנטיים</t>
  </si>
  <si>
    <t>דלת מבוקרת קורא ביומטרי, מנעול נטרק ננעל, שני מתגים מגנטיים וקומבינציה</t>
  </si>
  <si>
    <t>דלת 5 דקות פריצה קרה, מתכתית ,עם ידית בהלה, מוזעקת על ידי שני מתגים מגנטיים וללא בקרה.</t>
  </si>
  <si>
    <t>דלת אש, מבוקרת בצד חיצוני עם  קורא תגים, מנעול נטרק ננעל ממונע בצד  פנימי ושני מתגים מגנטיים</t>
  </si>
  <si>
    <t>דלת מתכתית, מבוקרת בצד חיצוני עם קורא תגים, מנעול נטרק ננעל ממונע בצד  פנימי ושני מתגים מגנטיים</t>
  </si>
  <si>
    <t>דלת אש עם ידית בהלה, מוזעקת באמצעות שני מתגים מגנטיים, ללא בקרה.</t>
  </si>
  <si>
    <t>דלת אש עשויה זכוכית עם מסגרת מתכתית, ידית בהלה, מבוקרת עם קורא תגים בצידה החיצוני, מנעול נטרק ננעל חד בריחי עם פרופיל צר המותאם למבנה כנף הדלת, מוזעקת באמצעות שני מתגים מגנטיים</t>
  </si>
  <si>
    <t>דלת 5 דק' פריצה קרה, מבוקרת קורא תגים בצידה החיצוני,מנעול נטרק ננעל, מוזעקת באמצעות שני מתגים מגנטיים.</t>
  </si>
  <si>
    <t>דלת עץ ממודרת, מבוקרת עם קורא תגים בצידה החיצוני, עם מנעול זוויתן fail secure 118 עם מתג REX, מוזעקת באמצעות שני מתגים מגנטיים.</t>
  </si>
  <si>
    <t xml:space="preserve">צילינדר </t>
  </si>
  <si>
    <t>צילנדר מעטפת</t>
  </si>
  <si>
    <t>צילנדר לדלתות פנימיות</t>
  </si>
  <si>
    <t xml:space="preserve">מסד ציוד להתקנות פנים </t>
  </si>
  <si>
    <t>מסך קיר ''55</t>
  </si>
  <si>
    <t>תוכנת קליינט לבקרת כניסה, יכולת עבודה ישירות מול הבקרים</t>
  </si>
  <si>
    <t>צילנדר לדלתות חיצוניות (מעטפת)</t>
  </si>
  <si>
    <r>
      <t xml:space="preserve">דלת מבוקרת מנעול נטרק ננעל </t>
    </r>
    <r>
      <rPr>
        <b/>
        <sz val="12"/>
        <color theme="1"/>
        <rFont val="Arial"/>
        <family val="2"/>
      </rPr>
      <t>(TYPE 5)</t>
    </r>
  </si>
  <si>
    <t xml:space="preserve">ארון ציוד Indoor 12U </t>
  </si>
  <si>
    <r>
      <t xml:space="preserve">דלת מבוקרת מגנלוק 600 ק"ג </t>
    </r>
    <r>
      <rPr>
        <b/>
        <sz val="12"/>
        <color theme="1"/>
        <rFont val="Arial"/>
        <family val="2"/>
      </rPr>
      <t>(TYPE 2)</t>
    </r>
  </si>
  <si>
    <t>התקן חיבור מסך עד "55 לקיר</t>
  </si>
  <si>
    <t>מטריצת וידאו וירטואלית</t>
  </si>
  <si>
    <r>
      <t>דלת 5 דקות פריצה קרה, ביומטרי וקומבינציה (</t>
    </r>
    <r>
      <rPr>
        <b/>
        <sz val="12"/>
        <color theme="1"/>
        <rFont val="Arial"/>
        <family val="2"/>
      </rPr>
      <t>TYPE 1)</t>
    </r>
  </si>
  <si>
    <r>
      <t>דלת מבוקרת מנעול נטרק ננעל ממונע (</t>
    </r>
    <r>
      <rPr>
        <b/>
        <sz val="12"/>
        <color theme="1"/>
        <rFont val="Arial"/>
        <family val="2"/>
      </rPr>
      <t>TYPE 3)</t>
    </r>
  </si>
  <si>
    <r>
      <t>דלת  5 דקות פריצה קרה עם ידית מילוט ללא בקרה (</t>
    </r>
    <r>
      <rPr>
        <b/>
        <sz val="12"/>
        <color theme="1"/>
        <rFont val="Arial"/>
        <family val="2"/>
      </rPr>
      <t>TYPE 4)</t>
    </r>
  </si>
  <si>
    <r>
      <t>דלת אש מבוקרת, מנעול נטרק ננעל ממונע (</t>
    </r>
    <r>
      <rPr>
        <b/>
        <sz val="12"/>
        <color theme="1"/>
        <rFont val="Arial"/>
        <family val="2"/>
      </rPr>
      <t>TYPE 6F)</t>
    </r>
  </si>
  <si>
    <r>
      <t>דלת אש מוזעקת וללא בקרה (</t>
    </r>
    <r>
      <rPr>
        <b/>
        <sz val="12"/>
        <color theme="1"/>
        <rFont val="Arial"/>
        <family val="2"/>
      </rPr>
      <t>TYPE 7F</t>
    </r>
    <r>
      <rPr>
        <sz val="12"/>
        <color theme="1"/>
        <rFont val="Arial"/>
        <family val="2"/>
      </rPr>
      <t>)</t>
    </r>
  </si>
  <si>
    <r>
      <t>דלת אש זכוכית מבוקרת ,מנעול נטרק ננעל חד בריחי מותאם (</t>
    </r>
    <r>
      <rPr>
        <b/>
        <sz val="12"/>
        <color theme="1"/>
        <rFont val="Arial"/>
        <family val="2"/>
      </rPr>
      <t>TYPE 8F)</t>
    </r>
  </si>
  <si>
    <r>
      <t>דלת מידור מבוקרת מנעול זוויתן (</t>
    </r>
    <r>
      <rPr>
        <b/>
        <sz val="12"/>
        <color theme="1"/>
        <rFont val="Arial"/>
        <family val="2"/>
      </rPr>
      <t>TYPE 10)</t>
    </r>
  </si>
  <si>
    <r>
      <t>דלת 5 דקות פריצה קרה, מבוקרת עם מנעול נטרק ננעל</t>
    </r>
    <r>
      <rPr>
        <b/>
        <sz val="12"/>
        <color theme="1"/>
        <rFont val="Arial"/>
        <family val="2"/>
      </rPr>
      <t xml:space="preserve"> (TYPE 9</t>
    </r>
    <r>
      <rPr>
        <sz val="12"/>
        <color theme="1"/>
        <rFont val="Arial"/>
        <family val="2"/>
      </rPr>
      <t>)</t>
    </r>
  </si>
  <si>
    <t>דלת מתכתית מבוקרת בצידה החיצוני עם קורא תגים, מנעול נטרק ננעל ושני מתגים מגנטיים.</t>
  </si>
  <si>
    <t>תוכנת שרת שו"ב</t>
  </si>
  <si>
    <t>תוכנת ניהול והקלטת וידאו לתצורת Unlimited</t>
  </si>
  <si>
    <t>רישיון למצלמה לתוכנת ניהול הוידאו Unlimited</t>
  </si>
  <si>
    <t>ביצוע Setup ראשוני לאתר בתוכנת שו"ב (עלות לקומה)</t>
  </si>
  <si>
    <t>גלאי הצפה</t>
  </si>
  <si>
    <t>גלאי טמפרטורה</t>
  </si>
  <si>
    <t>מיועד להתראה על טמפרטורת חדר שרתים</t>
  </si>
  <si>
    <t>מיועד להתראה על נזילה/הצפת מים בחדר שרתים</t>
  </si>
  <si>
    <t xml:space="preserve"> מגבר למערכת כריזה</t>
  </si>
  <si>
    <t>גרסה:</t>
  </si>
  <si>
    <t xml:space="preserve">תוכנת קליינט לשו"ב </t>
  </si>
  <si>
    <t xml:space="preserve">הטמעת אביזר בתוכנת שו"ב </t>
  </si>
  <si>
    <t xml:space="preserve">פיתוח ממשק לשו"ב </t>
  </si>
  <si>
    <t xml:space="preserve">וידיאו-פון </t>
  </si>
  <si>
    <t>פנל לחצנים לעמדת שומר לפתיחה בחירום</t>
  </si>
  <si>
    <t>פנל לחצנים למוקד לפתיחה בחירום</t>
  </si>
  <si>
    <t>פנל לחצנים לפתיחה בחירום כולל חריטת מלל  ועד 4 לחצנים מוארים כולל אינטגרציה לבקרים.</t>
  </si>
  <si>
    <t>פנל לחצנים לפתיחה בחירום כולל חריטת מלל  ועד 8 לחצנים מוארים כולל אינטגרציה לבקרים.</t>
  </si>
  <si>
    <t>שלט בו "המקום מצולם במערכת טמ"ס".
להתקנה על גבי קירות</t>
  </si>
  <si>
    <t>רכזת אזעקה ומצוקה ,תקן 1337</t>
  </si>
  <si>
    <t xml:space="preserve">צינור שרשורי מתכתי  </t>
  </si>
  <si>
    <t xml:space="preserve">מסך קיר ''50 לקיר </t>
  </si>
  <si>
    <t>ייעודי לקיר וידאו - מסגרת דקה</t>
  </si>
  <si>
    <t>התקן חיבור מסך עד "55 לקיר וידאו</t>
  </si>
  <si>
    <t>עבור קיר וידאו</t>
  </si>
  <si>
    <t>דוחס וידאו (video encoder) למטריצת וידאו</t>
  </si>
  <si>
    <t>פורס וידאו (video dencoder) למטריצת וידאו</t>
  </si>
  <si>
    <t>רמקול תקרתי/קיר IP-PoE</t>
  </si>
  <si>
    <t>להתקנה בחדרי בקרה IP תומך פרוטוקול Dante</t>
  </si>
  <si>
    <t>כדוגמת VISIONARY SOLUTIONS E4100 או שוו"ע</t>
  </si>
  <si>
    <t>כדוגמת VISIONARY SOLUTIONS D4100 או שוו"ע</t>
  </si>
  <si>
    <t>לצורכי תצוגה ע"ג מסכי קיר, כדוגמת VISIONARY SOLUTIONS מדגם MV4 IP Multiviewer או שוו"ע</t>
  </si>
  <si>
    <t>תוכנת קליינט Multiviewer - Hikvision</t>
  </si>
  <si>
    <t>תוכנת קליינט Multiviewer - Bosch</t>
  </si>
  <si>
    <t>תוכנת קליינט Multiviewer - ONSSI</t>
  </si>
  <si>
    <t>תוכנת קליינט Multiviewer - Milestone</t>
  </si>
  <si>
    <t>תוכנת קליינט Multiviewer - DigiVod</t>
  </si>
  <si>
    <t>לצפייה באתרים מרוחקים</t>
  </si>
  <si>
    <t>;</t>
  </si>
  <si>
    <t>מעברים מהירים - מעבר רחב (נגיש)</t>
  </si>
  <si>
    <t xml:space="preserve">האחוז מתייחס לעלות שירותי אחזקה עבור 12 חודשים ונגזר כאחוזים מעלות המערך הקיים הנאמד על 500,000 ₪ </t>
  </si>
  <si>
    <t>כמות</t>
  </si>
  <si>
    <t>מחיר יחידה</t>
  </si>
  <si>
    <t>% עלות תחזוקה שנתית</t>
  </si>
  <si>
    <t>כולל חומרה ותוכנה למימוש כל דרישות האפיון לרבות ממשקים למערכות ניהול הוידאו והשו"ב
כדוגמאת briefCam, Avigilon או שוו"ע</t>
  </si>
  <si>
    <t xml:space="preserve">תג אורח / כרטיס תג </t>
  </si>
  <si>
    <t>זמזם דלת מוטרדת</t>
  </si>
  <si>
    <t>כונן קשיח hdd למחשב ושרת 3.5" \ 12TB</t>
  </si>
  <si>
    <t xml:space="preserve">יחידת Master למערכת וידיאו-פון </t>
  </si>
  <si>
    <t>יחק"ץ פנל דלת למערכת וידיאו-פון  Outdoor</t>
  </si>
  <si>
    <t xml:space="preserve">יצרן CIA  דגם PMD2 </t>
  </si>
  <si>
    <t>פנל לחצנים לפתיחה בחירום כולל חריטת מלל  ועד 6 לחצנים מוארים כולל אינטגרציה לבקרים.</t>
  </si>
  <si>
    <t>פנל לחצנים לפתיחה בחירום כולל חריטת מלל  ועד 12 לחצנים מוארים כולל אינטגרציה לבקרים.</t>
  </si>
  <si>
    <t>כספת לאיחסון נשק כולל הובלה והתקנה של ארון רובים לפי תקן 5421</t>
  </si>
  <si>
    <t>סעיף במפרט הטכני</t>
  </si>
  <si>
    <t>מסך קיר ''50 לקיר וידאו</t>
  </si>
  <si>
    <t>מגבר IP 40 Watt RMS</t>
  </si>
  <si>
    <t xml:space="preserve">כולל דרייבר  60W בעל שנאי אינטגרלי </t>
  </si>
  <si>
    <t>דרייבר  60W בעל שנאי אינטגרלי
להתקנה בתקרה אקוסטית</t>
  </si>
  <si>
    <t>חומרת שרת PIZZA 1U - מולטימדיה</t>
  </si>
  <si>
    <t>ייעוד - שרת לניהול קיר הוידאו והמולטימדיה במוקד</t>
  </si>
  <si>
    <t>פנל דלת למערכת וידאופון – 8 לחצנים</t>
  </si>
  <si>
    <t>מכרז חשכ"ל, סעיף 8.91</t>
  </si>
  <si>
    <t>מכרז חשכ"ל, סעיף 8.92</t>
  </si>
  <si>
    <t>מכרז חשכ"ל, סעיף 8.88</t>
  </si>
  <si>
    <t>מכרז חשכ"ל, סעיף 8.90</t>
  </si>
  <si>
    <t>מכרז חשכ"ל, סעיף 8.94</t>
  </si>
  <si>
    <t>מכרז חשכ"ל, סעיף 1.1</t>
  </si>
  <si>
    <t>מכרז חשכ"ל, סעיף 1.63</t>
  </si>
  <si>
    <t>מכרז חשכ"ל, סעיף 4.4</t>
  </si>
  <si>
    <t>מכרז חשכ"ל, סעיף 2.57</t>
  </si>
  <si>
    <t>מכרז חשכ"ל, סעיף 3.22</t>
  </si>
  <si>
    <t>מכרז חשכ"ל, סעיף 3.29</t>
  </si>
  <si>
    <t>מכרז חשכ"ל, סעיף 3.31</t>
  </si>
  <si>
    <t>מכרז חשכ"ל, סעיף 3.32</t>
  </si>
  <si>
    <t>מכרז חשכ"ל, סעיף 3.25</t>
  </si>
  <si>
    <t>מכרז חשכ"ל, סעיף 3.18</t>
  </si>
  <si>
    <t>מכרז חשכ"ל, סעיף 4.2</t>
  </si>
  <si>
    <t xml:space="preserve">מתקן תליה "קופץ" / pop out מקצועי צמוד קיר למסך אחד "55, ייעודי למסך V.W  </t>
  </si>
  <si>
    <t>מתקן תליה מקצועי צמוד קיר דו מפרקי למסך אחד לתמיכה בגודל מסך "75-"49</t>
  </si>
  <si>
    <t>לפי מכרז חשכ"ל - מסכים מקצועיים, הרחבות סעיף 3</t>
  </si>
  <si>
    <t>% הנחה</t>
  </si>
  <si>
    <t>סה"כ מחיר לאחר הנחה</t>
  </si>
  <si>
    <t xml:space="preserve">לפי מכרז חשכ"ל - מסכים מקצועיים, הרחבות סעיף 6 תצורה 2.3 + התקנת מסך, הרחבות סעיף 7, תצורה 2.3 </t>
  </si>
  <si>
    <t>מכרז חשכ"ל תצורה 3.3 – 24" מתקדם  + עיקור מסך ( הרחבות סעיף 14 )</t>
  </si>
  <si>
    <t>מכרז חשכ"ל  מסכים מקצועיים, סעיף1.1 + עיקור מסך ( הרחבות סעיף 14 )</t>
  </si>
  <si>
    <t xml:space="preserve">לצורכי תצוגה ע"ג מסכי קיר, כדוגמת  VISIONARY SOLUTIONS/  Crestron מדגם MV4 IP Multiviewer' C / שוו"ע Crestron </t>
  </si>
  <si>
    <t>אל פסק 5KVA</t>
  </si>
  <si>
    <t>Viewsonic</t>
  </si>
  <si>
    <t>VG2439smh-2</t>
  </si>
  <si>
    <t>Crestron</t>
  </si>
  <si>
    <t>HD-DA-2</t>
  </si>
  <si>
    <t>DM-NVX-350</t>
  </si>
  <si>
    <t xml:space="preserve"> DM-NVX-E30/ DM-NVX-D30</t>
  </si>
  <si>
    <t>Extron</t>
  </si>
  <si>
    <t xml:space="preserve">TLP Pro 520M  / TLP Pro 525T  </t>
  </si>
  <si>
    <t>מכרז חשכ"ל</t>
  </si>
  <si>
    <t>לניהול בקר AV - מכרז חשכ"ל</t>
  </si>
  <si>
    <t>פיצול מוצא וידאו ממחשב מכרז חשכ"ל</t>
  </si>
  <si>
    <r>
      <t>למערכות טמ"ס מקומיות ושו"ב מקומי -</t>
    </r>
    <r>
      <rPr>
        <b/>
        <sz val="12"/>
        <rFont val="Arial"/>
        <family val="2"/>
      </rPr>
      <t xml:space="preserve"> לפי מכרז חשכ"ל</t>
    </r>
  </si>
  <si>
    <r>
      <t xml:space="preserve">למערכות טמ"ס ושו"ב -  </t>
    </r>
    <r>
      <rPr>
        <b/>
        <sz val="12"/>
        <rFont val="Arial"/>
        <family val="2"/>
      </rPr>
      <t>לפי מכרז חשכ"ל</t>
    </r>
  </si>
  <si>
    <t xml:space="preserve"> לפי מכרז חשכ"ל</t>
  </si>
  <si>
    <r>
      <t xml:space="preserve">מכרז חשכ"ל, סעיף 5.7.7 (תקשורת פאסיבית חברת נקסטקום)
מערכת אל-פסק בהספק KVA 5, בתצורת התקנה במסד Rackmount </t>
    </r>
    <r>
      <rPr>
        <b/>
        <sz val="12"/>
        <rFont val="Arial"/>
        <family val="2"/>
      </rPr>
      <t>- לפי מכרז חשכ"ל</t>
    </r>
  </si>
  <si>
    <r>
      <t xml:space="preserve">מכרז חשכ"ל, סעיף 5.7.5 (תקשורת פאסיבית חברת נקסטקום)
מערכת אל-פסק בהספק KVA 3, בתצורת התקנה במסד Rackmount  - </t>
    </r>
    <r>
      <rPr>
        <b/>
        <sz val="12"/>
        <rFont val="Arial"/>
        <family val="2"/>
      </rPr>
      <t>לפי מכרז חשכ"ל</t>
    </r>
  </si>
  <si>
    <r>
      <t xml:space="preserve">מכרז חשכ"ל, סעיף 5.7.1 (תקשורת פאסיבית חברת נקסטקום)
מערכת אל-פסק בהספק KVA 1, בתצורת התקנה במסד Rackmount  - </t>
    </r>
    <r>
      <rPr>
        <b/>
        <sz val="12"/>
        <rFont val="Arial"/>
        <family val="2"/>
      </rPr>
      <t>לפי מכרז חשכ"ל</t>
    </r>
  </si>
  <si>
    <r>
      <t xml:space="preserve">האחוז מתייחס לעלות שירותי אחזקה עבור 12 חודשים ונגזר כאחוזים מעלות המערך הקיים הנאמד על 500,000 ₪  </t>
    </r>
    <r>
      <rPr>
        <b/>
        <sz val="12"/>
        <color rgb="FFFF0000"/>
        <rFont val="Arial"/>
        <family val="2"/>
      </rPr>
      <t>(אחוז התחזוקה לא יעלה על 8%)</t>
    </r>
  </si>
  <si>
    <t>מחיר תחזוקה שנתי</t>
  </si>
  <si>
    <t>% עלות תחזוקה שנתית / מחיר שעת טכנאי/ קריאת שירות</t>
  </si>
  <si>
    <t>סה"כ לחישוב ההצעה 
(לא כולל מע"מ)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</si>
</sst>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 #,##0.00_ ;_ * \-#,##0.00_ ;_ * &quot;-&quot;??_ ;_ @_ "/>
    <numFmt numFmtId="164" formatCode="&quot;₪&quot;\ #,##0.00"/>
    <numFmt numFmtId="165" formatCode="&quot;₪&quot;\ #,##0"/>
    <numFmt numFmtId="166" formatCode="&quot;₪&quot;\ #,##0.0"/>
    <numFmt numFmtId="167" formatCode="_ [$₪-40D]\ * #,##0_ ;_ [$₪-40D]\ * \-#,##0_ ;_ [$₪-40D]\ * &quot;-&quot;??_ ;_ @_ "/>
    <numFmt numFmtId="168" formatCode="0.0"/>
  </numFmts>
  <fonts count="42" x14ac:knownFonts="1">
    <font>
      <sz val="11"/>
      <color theme="1"/>
      <name val="Calibri"/>
      <family val="2"/>
      <charset val="177"/>
      <scheme val="minor"/>
    </font>
    <font>
      <sz val="12"/>
      <color theme="1"/>
      <name val="Calibri"/>
      <family val="2"/>
      <charset val="177"/>
      <scheme val="minor"/>
    </font>
    <font>
      <b/>
      <sz val="16"/>
      <name val="Calibri"/>
      <family val="2"/>
    </font>
    <font>
      <sz val="16"/>
      <color theme="1"/>
      <name val="Calibri"/>
      <family val="2"/>
      <charset val="177"/>
      <scheme val="minor"/>
    </font>
    <font>
      <b/>
      <sz val="16"/>
      <name val="Calibri"/>
      <family val="2"/>
      <charset val="177"/>
    </font>
    <font>
      <b/>
      <sz val="14"/>
      <name val="Arial"/>
      <family val="2"/>
    </font>
    <font>
      <b/>
      <sz val="14"/>
      <color theme="1"/>
      <name val="Arial"/>
      <family val="2"/>
    </font>
    <font>
      <b/>
      <sz val="18"/>
      <color theme="1"/>
      <name val="Arial"/>
      <family val="2"/>
    </font>
    <font>
      <sz val="12"/>
      <color theme="1"/>
      <name val="Arial"/>
      <family val="2"/>
    </font>
    <font>
      <sz val="12"/>
      <name val="Arial"/>
      <family val="2"/>
    </font>
    <font>
      <b/>
      <u/>
      <sz val="20"/>
      <color theme="1"/>
      <name val="Arial"/>
      <family val="2"/>
    </font>
    <font>
      <b/>
      <sz val="18"/>
      <name val="Arial"/>
      <family val="2"/>
    </font>
    <font>
      <b/>
      <sz val="16"/>
      <color theme="0"/>
      <name val="Arial"/>
      <family val="2"/>
    </font>
    <font>
      <b/>
      <sz val="18"/>
      <color theme="0"/>
      <name val="Arial"/>
      <family val="2"/>
    </font>
    <font>
      <b/>
      <sz val="24"/>
      <color theme="1"/>
      <name val="Calibri"/>
      <family val="2"/>
      <scheme val="minor"/>
    </font>
    <font>
      <b/>
      <sz val="11"/>
      <color theme="1"/>
      <name val="Calibri"/>
      <family val="2"/>
      <scheme val="minor"/>
    </font>
    <font>
      <sz val="18"/>
      <color theme="1"/>
      <name val="Calibri"/>
      <family val="2"/>
      <charset val="177"/>
      <scheme val="minor"/>
    </font>
    <font>
      <sz val="12"/>
      <color theme="0"/>
      <name val="Arial"/>
      <family val="2"/>
    </font>
    <font>
      <b/>
      <sz val="14"/>
      <color theme="1"/>
      <name val="Calibri"/>
      <family val="2"/>
      <scheme val="minor"/>
    </font>
    <font>
      <sz val="11"/>
      <color theme="6" tint="-0.499984740745262"/>
      <name val="Calibri"/>
      <family val="2"/>
      <charset val="177"/>
      <scheme val="minor"/>
    </font>
    <font>
      <sz val="12"/>
      <color theme="6"/>
      <name val="Calibri"/>
      <family val="2"/>
      <charset val="177"/>
      <scheme val="minor"/>
    </font>
    <font>
      <b/>
      <sz val="16"/>
      <color rgb="FFFFFF00"/>
      <name val="Arial"/>
      <family val="2"/>
    </font>
    <font>
      <b/>
      <sz val="16"/>
      <color theme="5" tint="0.59999389629810485"/>
      <name val="Arial"/>
      <family val="2"/>
    </font>
    <font>
      <sz val="24"/>
      <name val="Calibri"/>
      <family val="2"/>
      <charset val="177"/>
      <scheme val="minor"/>
    </font>
    <font>
      <sz val="9"/>
      <color indexed="81"/>
      <name val="Tahoma"/>
      <family val="2"/>
    </font>
    <font>
      <b/>
      <sz val="9"/>
      <color indexed="81"/>
      <name val="Tahoma"/>
      <family val="2"/>
    </font>
    <font>
      <b/>
      <sz val="12"/>
      <color theme="1"/>
      <name val="Arial"/>
      <family val="2"/>
    </font>
    <font>
      <b/>
      <u/>
      <sz val="16"/>
      <color theme="1"/>
      <name val="Calibri"/>
      <family val="2"/>
      <scheme val="minor"/>
    </font>
    <font>
      <sz val="11"/>
      <color theme="1"/>
      <name val="Calibri"/>
      <family val="2"/>
      <charset val="177"/>
      <scheme val="minor"/>
    </font>
    <font>
      <sz val="12"/>
      <color rgb="FFFF0000"/>
      <name val="Arial"/>
      <family val="2"/>
    </font>
    <font>
      <b/>
      <sz val="12"/>
      <color theme="0"/>
      <name val="Arial"/>
      <family val="2"/>
    </font>
    <font>
      <sz val="12"/>
      <color theme="1"/>
      <name val="Calibri"/>
      <family val="2"/>
      <scheme val="minor"/>
    </font>
    <font>
      <sz val="11"/>
      <color rgb="FF006100"/>
      <name val="Calibri"/>
      <family val="2"/>
      <charset val="177"/>
      <scheme val="minor"/>
    </font>
    <font>
      <sz val="10"/>
      <name val="Arial"/>
      <family val="2"/>
    </font>
    <font>
      <sz val="10"/>
      <name val="David"/>
      <family val="2"/>
      <charset val="177"/>
    </font>
    <font>
      <b/>
      <sz val="12"/>
      <name val="Arial"/>
      <family val="2"/>
    </font>
    <font>
      <b/>
      <sz val="12"/>
      <color rgb="FFFF0000"/>
      <name val="Arial"/>
      <family val="2"/>
    </font>
    <font>
      <b/>
      <sz val="15"/>
      <color theme="1"/>
      <name val="Arial"/>
      <family val="2"/>
    </font>
    <font>
      <b/>
      <sz val="20"/>
      <color theme="0"/>
      <name val="Arial"/>
      <family val="2"/>
    </font>
    <font>
      <b/>
      <sz val="20"/>
      <name val="Arial"/>
      <family val="2"/>
    </font>
    <font>
      <sz val="20"/>
      <color theme="1"/>
      <name val="Calibri"/>
      <family val="2"/>
      <scheme val="minor"/>
    </font>
    <font>
      <sz val="16"/>
      <color theme="1"/>
      <name val="Arial"/>
      <family val="2"/>
    </font>
  </fonts>
  <fills count="17">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1" tint="0.34998626667073579"/>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1"/>
        <bgColor indexed="64"/>
      </patternFill>
    </fill>
    <fill>
      <patternFill patternType="solid">
        <fgColor theme="2" tint="-0.249977111117893"/>
        <bgColor indexed="64"/>
      </patternFill>
    </fill>
    <fill>
      <patternFill patternType="solid">
        <fgColor rgb="FFFFC000"/>
        <bgColor indexed="64"/>
      </patternFill>
    </fill>
    <fill>
      <patternFill patternType="solid">
        <fgColor rgb="FFC6EFCE"/>
      </patternFill>
    </fill>
    <fill>
      <patternFill patternType="solid">
        <fgColor theme="2" tint="-9.9978637043366805E-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medium">
        <color rgb="FFFF0000"/>
      </left>
      <right style="medium">
        <color rgb="FFFF0000"/>
      </right>
      <top style="medium">
        <color rgb="FFFF0000"/>
      </top>
      <bottom style="medium">
        <color rgb="FFFF0000"/>
      </bottom>
      <diagonal/>
    </border>
  </borders>
  <cellStyleXfs count="6">
    <xf numFmtId="0" fontId="0" fillId="0" borderId="0"/>
    <xf numFmtId="9" fontId="28" fillId="0" borderId="0" applyFont="0" applyFill="0" applyBorder="0" applyAlignment="0" applyProtection="0"/>
    <xf numFmtId="0" fontId="32" fillId="15" borderId="0" applyNumberFormat="0" applyBorder="0" applyAlignment="0" applyProtection="0"/>
    <xf numFmtId="0" fontId="33" fillId="0" borderId="0"/>
    <xf numFmtId="43" fontId="33" fillId="0" borderId="0" applyFont="0" applyFill="0" applyBorder="0" applyAlignment="0" applyProtection="0"/>
    <xf numFmtId="0" fontId="34" fillId="0" borderId="0" applyNumberFormat="0">
      <alignment horizontal="right"/>
    </xf>
  </cellStyleXfs>
  <cellXfs count="232">
    <xf numFmtId="0" fontId="0" fillId="0" borderId="0" xfId="0"/>
    <xf numFmtId="165" fontId="0" fillId="0" borderId="0" xfId="0" applyNumberFormat="1"/>
    <xf numFmtId="0" fontId="0" fillId="0" borderId="0" xfId="0" applyAlignment="1">
      <alignment horizontal="center" vertical="center"/>
    </xf>
    <xf numFmtId="0" fontId="2" fillId="0" borderId="0" xfId="0" applyFont="1" applyAlignment="1">
      <alignment vertical="center" wrapText="1" readingOrder="2"/>
    </xf>
    <xf numFmtId="0" fontId="3" fillId="0" borderId="0" xfId="0" applyFont="1"/>
    <xf numFmtId="0" fontId="3" fillId="0" borderId="0" xfId="0" applyFont="1" applyAlignment="1">
      <alignment horizontal="center" vertical="center"/>
    </xf>
    <xf numFmtId="0" fontId="4" fillId="0" borderId="0" xfId="0" applyFont="1" applyAlignment="1">
      <alignment horizontal="left" wrapText="1"/>
    </xf>
    <xf numFmtId="0" fontId="1" fillId="0" borderId="0" xfId="0" applyFont="1" applyAlignment="1">
      <alignment wrapText="1"/>
    </xf>
    <xf numFmtId="0" fontId="0" fillId="0" borderId="0" xfId="0" applyAlignment="1">
      <alignment wrapText="1"/>
    </xf>
    <xf numFmtId="165" fontId="0" fillId="0" borderId="0" xfId="0" applyNumberFormat="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right" vertical="center" wrapText="1"/>
    </xf>
    <xf numFmtId="0" fontId="8" fillId="0" borderId="6" xfId="0" applyFont="1" applyBorder="1" applyAlignment="1">
      <alignment horizontal="center" vertical="center" wrapText="1"/>
    </xf>
    <xf numFmtId="0" fontId="9" fillId="0" borderId="1" xfId="0" applyFont="1" applyBorder="1" applyAlignment="1">
      <alignment horizontal="right" vertical="center" wrapText="1"/>
    </xf>
    <xf numFmtId="0" fontId="0" fillId="0" borderId="0" xfId="0" applyAlignment="1">
      <alignment horizontal="center"/>
    </xf>
    <xf numFmtId="0" fontId="0" fillId="2" borderId="0" xfId="0" applyFill="1" applyAlignment="1">
      <alignment horizontal="center" vertical="center"/>
    </xf>
    <xf numFmtId="0" fontId="0" fillId="2" borderId="0" xfId="0" applyFill="1"/>
    <xf numFmtId="0" fontId="0" fillId="3" borderId="0" xfId="0" applyFill="1" applyAlignment="1">
      <alignment horizontal="center" vertical="center"/>
    </xf>
    <xf numFmtId="0" fontId="0" fillId="3" borderId="0" xfId="0" applyFill="1"/>
    <xf numFmtId="0" fontId="3" fillId="0" borderId="0" xfId="0" applyFont="1" applyAlignment="1">
      <alignment vertical="center" wrapText="1"/>
    </xf>
    <xf numFmtId="0" fontId="10" fillId="0" borderId="0" xfId="0" applyFont="1"/>
    <xf numFmtId="0" fontId="3" fillId="0" borderId="7" xfId="0" applyFont="1" applyBorder="1"/>
    <xf numFmtId="0" fontId="8" fillId="5" borderId="1" xfId="0" applyFont="1" applyFill="1" applyBorder="1" applyAlignment="1">
      <alignment horizontal="center" vertical="center" wrapText="1"/>
    </xf>
    <xf numFmtId="0" fontId="8" fillId="5" borderId="1" xfId="0" applyFont="1" applyFill="1" applyBorder="1" applyAlignment="1">
      <alignment horizontal="right" vertical="center" wrapText="1"/>
    </xf>
    <xf numFmtId="0" fontId="8" fillId="5" borderId="1" xfId="0" applyFont="1" applyFill="1" applyBorder="1" applyAlignment="1">
      <alignment horizontal="right" vertical="center" wrapText="1" readingOrder="2"/>
    </xf>
    <xf numFmtId="165" fontId="5" fillId="6"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readingOrder="2"/>
    </xf>
    <xf numFmtId="0" fontId="12" fillId="4" borderId="2" xfId="0" applyFont="1" applyFill="1" applyBorder="1" applyAlignment="1">
      <alignment horizontal="center" vertical="center" wrapText="1" readingOrder="2"/>
    </xf>
    <xf numFmtId="0" fontId="12" fillId="4" borderId="6" xfId="0" applyFont="1" applyFill="1" applyBorder="1" applyAlignment="1">
      <alignment horizontal="center" vertical="center" readingOrder="2"/>
    </xf>
    <xf numFmtId="0" fontId="9" fillId="5" borderId="1" xfId="0" applyFont="1" applyFill="1" applyBorder="1" applyAlignment="1">
      <alignment horizontal="right" vertical="center" wrapText="1"/>
    </xf>
    <xf numFmtId="0" fontId="9" fillId="5" borderId="1" xfId="0" applyFont="1" applyFill="1" applyBorder="1" applyAlignment="1">
      <alignment horizontal="right" vertical="center" wrapText="1" readingOrder="2"/>
    </xf>
    <xf numFmtId="0" fontId="8" fillId="5" borderId="1" xfId="0" applyFont="1" applyFill="1" applyBorder="1" applyAlignment="1">
      <alignment wrapText="1"/>
    </xf>
    <xf numFmtId="0" fontId="12" fillId="4" borderId="3" xfId="0" applyFont="1" applyFill="1" applyBorder="1" applyAlignment="1">
      <alignment horizontal="center" vertical="center" wrapText="1" readingOrder="2"/>
    </xf>
    <xf numFmtId="0" fontId="12" fillId="4" borderId="2" xfId="0" applyFont="1" applyFill="1" applyBorder="1" applyAlignment="1">
      <alignment horizontal="center" vertical="center" readingOrder="2"/>
    </xf>
    <xf numFmtId="0" fontId="8" fillId="0" borderId="1" xfId="0" applyFont="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166" fontId="8" fillId="5" borderId="1" xfId="0" applyNumberFormat="1" applyFont="1" applyFill="1" applyBorder="1" applyAlignment="1" applyProtection="1">
      <alignment horizontal="center" vertical="center" wrapText="1"/>
      <protection locked="0"/>
    </xf>
    <xf numFmtId="0" fontId="10" fillId="0" borderId="12" xfId="0" applyFont="1" applyBorder="1"/>
    <xf numFmtId="0" fontId="3" fillId="0" borderId="12" xfId="0" applyFont="1" applyBorder="1" applyAlignment="1">
      <alignment horizontal="center" vertical="center" wrapText="1"/>
    </xf>
    <xf numFmtId="0" fontId="0" fillId="0" borderId="12" xfId="0" applyBorder="1"/>
    <xf numFmtId="0" fontId="12" fillId="4" borderId="13" xfId="0" applyFont="1" applyFill="1" applyBorder="1" applyAlignment="1">
      <alignment horizontal="center" vertical="center" wrapText="1" readingOrder="2"/>
    </xf>
    <xf numFmtId="0" fontId="8" fillId="0" borderId="5" xfId="0" applyFont="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0" fillId="0" borderId="5" xfId="0" applyBorder="1"/>
    <xf numFmtId="0" fontId="12" fillId="4" borderId="14" xfId="0" applyFont="1" applyFill="1" applyBorder="1" applyAlignment="1">
      <alignment horizontal="center" vertical="center" wrapText="1" readingOrder="2"/>
    </xf>
    <xf numFmtId="0" fontId="12" fillId="4" borderId="15" xfId="0" applyFont="1" applyFill="1" applyBorder="1" applyAlignment="1">
      <alignment horizontal="center" vertical="center" wrapText="1" readingOrder="2"/>
    </xf>
    <xf numFmtId="0" fontId="8" fillId="0" borderId="16" xfId="0" applyFont="1" applyBorder="1" applyAlignment="1" applyProtection="1">
      <alignment horizontal="center" vertical="center" wrapText="1"/>
      <protection locked="0"/>
    </xf>
    <xf numFmtId="0" fontId="8" fillId="0" borderId="17" xfId="0" applyFont="1" applyBorder="1" applyAlignment="1" applyProtection="1">
      <alignment horizontal="center" vertical="center" wrapText="1"/>
      <protection locked="0"/>
    </xf>
    <xf numFmtId="0" fontId="8" fillId="5" borderId="16"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1" fontId="8" fillId="0" borderId="6"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3" fillId="4" borderId="1" xfId="0" applyFont="1" applyFill="1" applyBorder="1" applyAlignment="1">
      <alignment horizontal="center" vertical="center" wrapText="1" readingOrder="2"/>
    </xf>
    <xf numFmtId="0" fontId="13" fillId="4" borderId="4" xfId="0" applyFont="1" applyFill="1" applyBorder="1" applyAlignment="1">
      <alignment horizontal="center" vertical="center" wrapText="1" readingOrder="2"/>
    </xf>
    <xf numFmtId="0" fontId="3" fillId="0" borderId="0" xfId="0" applyFont="1" applyAlignment="1">
      <alignment horizontal="center" vertical="center" wrapText="1"/>
    </xf>
    <xf numFmtId="0" fontId="12" fillId="4" borderId="5" xfId="0" applyFont="1" applyFill="1" applyBorder="1" applyAlignment="1">
      <alignment horizontal="center" vertical="center" wrapText="1" readingOrder="2"/>
    </xf>
    <xf numFmtId="0" fontId="12" fillId="4" borderId="8" xfId="0" applyFont="1" applyFill="1" applyBorder="1" applyAlignment="1">
      <alignment horizontal="center" vertical="center" wrapText="1" readingOrder="2"/>
    </xf>
    <xf numFmtId="0" fontId="12" fillId="4" borderId="6" xfId="0" applyFont="1" applyFill="1" applyBorder="1" applyAlignment="1">
      <alignment horizontal="center" vertical="center" wrapText="1" readingOrder="2"/>
    </xf>
    <xf numFmtId="0" fontId="7" fillId="0" borderId="0" xfId="0" applyFont="1" applyAlignment="1">
      <alignment horizontal="center" vertical="center"/>
    </xf>
    <xf numFmtId="0" fontId="8" fillId="3" borderId="1" xfId="0" applyFont="1" applyFill="1" applyBorder="1" applyAlignment="1">
      <alignment horizontal="center" vertical="center" wrapText="1"/>
    </xf>
    <xf numFmtId="166" fontId="8" fillId="0" borderId="4" xfId="0" applyNumberFormat="1" applyFont="1" applyBorder="1" applyAlignment="1" applyProtection="1">
      <alignment horizontal="center" vertical="center" wrapText="1"/>
      <protection locked="0"/>
    </xf>
    <xf numFmtId="0" fontId="10" fillId="0" borderId="0" xfId="0" applyFont="1" applyAlignment="1">
      <alignment wrapText="1"/>
    </xf>
    <xf numFmtId="0" fontId="3" fillId="0" borderId="7" xfId="0" applyFont="1" applyBorder="1" applyAlignment="1">
      <alignment wrapText="1"/>
    </xf>
    <xf numFmtId="0" fontId="0" fillId="5" borderId="1" xfId="0" applyFill="1" applyBorder="1" applyAlignment="1">
      <alignment wrapText="1"/>
    </xf>
    <xf numFmtId="0" fontId="15" fillId="0" borderId="21" xfId="0" applyFont="1" applyBorder="1" applyAlignment="1">
      <alignment horizontal="center" vertical="center" wrapText="1"/>
    </xf>
    <xf numFmtId="166" fontId="0" fillId="0" borderId="0" xfId="0" applyNumberFormat="1"/>
    <xf numFmtId="0" fontId="9" fillId="0" borderId="1" xfId="0" applyFont="1" applyBorder="1" applyAlignment="1">
      <alignment horizontal="center" vertical="center" wrapText="1"/>
    </xf>
    <xf numFmtId="0" fontId="16" fillId="0" borderId="0" xfId="0" applyFont="1"/>
    <xf numFmtId="0" fontId="12" fillId="4" borderId="22" xfId="0" applyFont="1" applyFill="1" applyBorder="1" applyAlignment="1">
      <alignment horizontal="center" vertical="center" wrapText="1" readingOrder="2"/>
    </xf>
    <xf numFmtId="166" fontId="8" fillId="0" borderId="23" xfId="0" applyNumberFormat="1" applyFont="1" applyBorder="1" applyAlignment="1" applyProtection="1">
      <alignment horizontal="center" vertical="center" wrapText="1"/>
      <protection locked="0"/>
    </xf>
    <xf numFmtId="166" fontId="8" fillId="0" borderId="1" xfId="0" applyNumberFormat="1" applyFont="1" applyBorder="1" applyAlignment="1" applyProtection="1">
      <alignment horizontal="center" vertical="center" wrapText="1"/>
      <protection locked="0"/>
    </xf>
    <xf numFmtId="0" fontId="12" fillId="4" borderId="4" xfId="0" applyFont="1" applyFill="1" applyBorder="1" applyAlignment="1">
      <alignment horizontal="center" vertical="center" wrapText="1" readingOrder="2"/>
    </xf>
    <xf numFmtId="0" fontId="17" fillId="9" borderId="1" xfId="0" applyFont="1" applyFill="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17" fillId="9" borderId="4" xfId="0" applyFont="1" applyFill="1" applyBorder="1" applyAlignment="1" applyProtection="1">
      <alignment horizontal="center" vertical="center" wrapText="1"/>
      <protection locked="0"/>
    </xf>
    <xf numFmtId="0" fontId="8" fillId="0" borderId="23" xfId="0" applyFont="1" applyBorder="1" applyAlignment="1" applyProtection="1">
      <alignment horizontal="center" vertical="center" wrapText="1"/>
      <protection locked="0"/>
    </xf>
    <xf numFmtId="0" fontId="14" fillId="11" borderId="21" xfId="0" applyFont="1" applyFill="1" applyBorder="1" applyAlignment="1">
      <alignment horizontal="center"/>
    </xf>
    <xf numFmtId="0" fontId="14" fillId="10" borderId="21" xfId="0" applyFont="1" applyFill="1" applyBorder="1" applyAlignment="1">
      <alignment horizontal="center"/>
    </xf>
    <xf numFmtId="0" fontId="0" fillId="0" borderId="6" xfId="0" applyBorder="1"/>
    <xf numFmtId="0" fontId="4" fillId="0" borderId="1" xfId="0" applyFont="1" applyBorder="1" applyAlignment="1">
      <alignment horizontal="left" wrapText="1"/>
    </xf>
    <xf numFmtId="166" fontId="0" fillId="0" borderId="1" xfId="0" applyNumberFormat="1" applyBorder="1"/>
    <xf numFmtId="0" fontId="4" fillId="12" borderId="1" xfId="0" applyFont="1" applyFill="1" applyBorder="1" applyAlignment="1">
      <alignment horizontal="left" wrapText="1"/>
    </xf>
    <xf numFmtId="0" fontId="0" fillId="12" borderId="1" xfId="0" applyFill="1" applyBorder="1"/>
    <xf numFmtId="0" fontId="21" fillId="7" borderId="1" xfId="0" applyFont="1" applyFill="1" applyBorder="1" applyAlignment="1">
      <alignment horizontal="center" vertical="center" wrapText="1" readingOrder="2"/>
    </xf>
    <xf numFmtId="0" fontId="22" fillId="4" borderId="1" xfId="0" applyFont="1" applyFill="1" applyBorder="1" applyAlignment="1">
      <alignment horizontal="center" vertical="center" wrapText="1" readingOrder="2"/>
    </xf>
    <xf numFmtId="0" fontId="17" fillId="5" borderId="1" xfId="0" applyFont="1" applyFill="1" applyBorder="1" applyAlignment="1" applyProtection="1">
      <alignment horizontal="center" vertical="center" wrapText="1"/>
      <protection locked="0"/>
    </xf>
    <xf numFmtId="0" fontId="9" fillId="5" borderId="1" xfId="0" applyFont="1" applyFill="1" applyBorder="1" applyAlignment="1">
      <alignment horizontal="center" vertical="center" wrapText="1"/>
    </xf>
    <xf numFmtId="0" fontId="0" fillId="5" borderId="19" xfId="0" applyFill="1" applyBorder="1" applyAlignment="1">
      <alignment horizontal="center" vertical="center" wrapText="1"/>
    </xf>
    <xf numFmtId="0" fontId="8" fillId="5" borderId="4" xfId="0" applyFont="1" applyFill="1" applyBorder="1" applyAlignment="1" applyProtection="1">
      <alignment horizontal="center" vertical="center" wrapText="1"/>
      <protection locked="0"/>
    </xf>
    <xf numFmtId="0" fontId="17" fillId="5" borderId="4" xfId="0" applyFont="1" applyFill="1" applyBorder="1" applyAlignment="1" applyProtection="1">
      <alignment horizontal="center" vertical="center" wrapText="1"/>
      <protection locked="0"/>
    </xf>
    <xf numFmtId="0" fontId="8" fillId="5" borderId="23" xfId="0" applyFont="1" applyFill="1" applyBorder="1" applyAlignment="1" applyProtection="1">
      <alignment horizontal="center" vertical="center" wrapText="1"/>
      <protection locked="0"/>
    </xf>
    <xf numFmtId="0" fontId="20" fillId="0" borderId="0" xfId="0" applyFont="1" applyAlignment="1">
      <alignment wrapText="1"/>
    </xf>
    <xf numFmtId="0" fontId="19" fillId="0" borderId="0" xfId="0" applyFont="1" applyAlignment="1">
      <alignment wrapText="1"/>
    </xf>
    <xf numFmtId="0" fontId="19" fillId="0" borderId="0" xfId="0" applyFont="1"/>
    <xf numFmtId="0" fontId="23" fillId="7" borderId="0" xfId="0" applyFont="1" applyFill="1" applyAlignment="1">
      <alignment wrapText="1"/>
    </xf>
    <xf numFmtId="0" fontId="0" fillId="12" borderId="0" xfId="0" applyFill="1"/>
    <xf numFmtId="0" fontId="8" fillId="3" borderId="1" xfId="0" applyFont="1" applyFill="1" applyBorder="1" applyAlignment="1" applyProtection="1">
      <alignment horizontal="center" vertical="center" wrapText="1"/>
      <protection locked="0"/>
    </xf>
    <xf numFmtId="0" fontId="8" fillId="7" borderId="1" xfId="0" applyFont="1" applyFill="1" applyBorder="1" applyAlignment="1">
      <alignment horizontal="right" vertical="center" wrapText="1"/>
    </xf>
    <xf numFmtId="0" fontId="9" fillId="7" borderId="1" xfId="0" applyFont="1" applyFill="1" applyBorder="1" applyAlignment="1">
      <alignment horizontal="center" vertical="center" wrapText="1"/>
    </xf>
    <xf numFmtId="0" fontId="5" fillId="0" borderId="2" xfId="0" applyFont="1" applyBorder="1" applyAlignment="1">
      <alignment vertical="center" wrapText="1" readingOrder="2"/>
    </xf>
    <xf numFmtId="0" fontId="6" fillId="5" borderId="2" xfId="0" applyFont="1" applyFill="1" applyBorder="1" applyAlignment="1">
      <alignment vertical="center" wrapText="1"/>
    </xf>
    <xf numFmtId="0" fontId="6" fillId="0" borderId="2" xfId="0" applyFont="1" applyBorder="1" applyAlignment="1">
      <alignment vertical="center" wrapText="1"/>
    </xf>
    <xf numFmtId="0" fontId="6" fillId="5" borderId="18" xfId="0" applyFont="1" applyFill="1" applyBorder="1" applyAlignment="1">
      <alignment vertical="center" wrapText="1"/>
    </xf>
    <xf numFmtId="0" fontId="18" fillId="0" borderId="18" xfId="0" applyFont="1" applyBorder="1" applyAlignment="1">
      <alignment vertical="center" wrapText="1"/>
    </xf>
    <xf numFmtId="0" fontId="8" fillId="13" borderId="1" xfId="0" applyFont="1" applyFill="1" applyBorder="1" applyAlignment="1">
      <alignment horizontal="right" vertical="center" wrapText="1"/>
    </xf>
    <xf numFmtId="166" fontId="8" fillId="13" borderId="1" xfId="0" applyNumberFormat="1" applyFont="1" applyFill="1" applyBorder="1" applyAlignment="1" applyProtection="1">
      <alignment horizontal="center" vertical="center" wrapText="1"/>
      <protection locked="0"/>
    </xf>
    <xf numFmtId="0" fontId="8" fillId="13" borderId="1" xfId="0" applyFont="1" applyFill="1" applyBorder="1" applyAlignment="1" applyProtection="1">
      <alignment horizontal="center" vertical="center" wrapText="1"/>
      <protection locked="0"/>
    </xf>
    <xf numFmtId="1" fontId="8" fillId="13" borderId="6" xfId="0" applyNumberFormat="1" applyFont="1" applyFill="1" applyBorder="1" applyAlignment="1">
      <alignment horizontal="center" vertical="center" wrapText="1"/>
    </xf>
    <xf numFmtId="0" fontId="27" fillId="0" borderId="7" xfId="0" applyFont="1" applyBorder="1" applyAlignment="1">
      <alignment horizontal="center" vertical="center"/>
    </xf>
    <xf numFmtId="0" fontId="8" fillId="7" borderId="1" xfId="0" applyFont="1" applyFill="1" applyBorder="1" applyAlignment="1" applyProtection="1">
      <alignment horizontal="center" vertical="center" wrapText="1"/>
      <protection locked="0"/>
    </xf>
    <xf numFmtId="0" fontId="8" fillId="14" borderId="4" xfId="0" applyFont="1" applyFill="1" applyBorder="1" applyAlignment="1" applyProtection="1">
      <alignment horizontal="center" vertical="center" wrapText="1"/>
      <protection locked="0"/>
    </xf>
    <xf numFmtId="0" fontId="13" fillId="8" borderId="4" xfId="0" applyFont="1" applyFill="1" applyBorder="1" applyAlignment="1">
      <alignment horizontal="center" vertical="center" wrapText="1" readingOrder="2"/>
    </xf>
    <xf numFmtId="0" fontId="13" fillId="8" borderId="1" xfId="0" applyFont="1" applyFill="1" applyBorder="1" applyAlignment="1">
      <alignment horizontal="center" vertical="center" wrapText="1" readingOrder="2"/>
    </xf>
    <xf numFmtId="0" fontId="13" fillId="8" borderId="20" xfId="0" applyFont="1" applyFill="1" applyBorder="1" applyAlignment="1">
      <alignment horizontal="center" vertical="center" wrapText="1" readingOrder="2"/>
    </xf>
    <xf numFmtId="165" fontId="11" fillId="8" borderId="7" xfId="0" applyNumberFormat="1" applyFont="1" applyFill="1" applyBorder="1" applyAlignment="1">
      <alignment horizontal="center" vertical="center" wrapText="1"/>
    </xf>
    <xf numFmtId="165" fontId="11" fillId="8" borderId="20" xfId="0" applyNumberFormat="1" applyFont="1" applyFill="1" applyBorder="1" applyAlignment="1">
      <alignment horizontal="center" vertical="center" wrapText="1"/>
    </xf>
    <xf numFmtId="167" fontId="8" fillId="0" borderId="1" xfId="0" applyNumberFormat="1" applyFont="1" applyBorder="1" applyAlignment="1">
      <alignment horizontal="center" vertical="center" wrapText="1"/>
    </xf>
    <xf numFmtId="9" fontId="8" fillId="0" borderId="1" xfId="1" applyFont="1" applyFill="1" applyBorder="1" applyAlignment="1" applyProtection="1">
      <alignment horizontal="center" vertical="center" wrapText="1"/>
    </xf>
    <xf numFmtId="167" fontId="29" fillId="12" borderId="1" xfId="0" applyNumberFormat="1" applyFont="1" applyFill="1" applyBorder="1" applyAlignment="1">
      <alignment horizontal="center" vertical="center" wrapText="1"/>
    </xf>
    <xf numFmtId="0" fontId="29" fillId="12" borderId="1" xfId="0" applyFont="1" applyFill="1" applyBorder="1" applyAlignment="1">
      <alignment horizontal="center" vertical="center" wrapText="1"/>
    </xf>
    <xf numFmtId="167" fontId="8" fillId="0" borderId="1" xfId="1" applyNumberFormat="1" applyFont="1" applyFill="1" applyBorder="1" applyAlignment="1" applyProtection="1">
      <alignment horizontal="center" vertical="center" wrapText="1"/>
    </xf>
    <xf numFmtId="167" fontId="8" fillId="12" borderId="1" xfId="1" applyNumberFormat="1" applyFont="1" applyFill="1" applyBorder="1" applyAlignment="1" applyProtection="1">
      <alignment horizontal="center" vertical="center" wrapText="1"/>
    </xf>
    <xf numFmtId="9" fontId="8" fillId="0" borderId="28" xfId="1" applyFont="1" applyBorder="1" applyAlignment="1" applyProtection="1">
      <alignment horizontal="center" vertical="center" wrapText="1"/>
      <protection locked="0"/>
    </xf>
    <xf numFmtId="9" fontId="8" fillId="3" borderId="28" xfId="1" applyFont="1" applyFill="1" applyBorder="1" applyAlignment="1" applyProtection="1">
      <alignment horizontal="center" vertical="center" wrapText="1"/>
      <protection locked="0"/>
    </xf>
    <xf numFmtId="9" fontId="8" fillId="0" borderId="28" xfId="1" applyFont="1" applyFill="1" applyBorder="1" applyAlignment="1" applyProtection="1">
      <alignment horizontal="center" vertical="center" wrapText="1"/>
      <protection locked="0"/>
    </xf>
    <xf numFmtId="0" fontId="30" fillId="4" borderId="2" xfId="0" applyFont="1" applyFill="1" applyBorder="1" applyAlignment="1">
      <alignment horizontal="center" vertical="center" wrapText="1" readingOrder="2"/>
    </xf>
    <xf numFmtId="0" fontId="12" fillId="4" borderId="27" xfId="0" applyFont="1" applyFill="1" applyBorder="1" applyAlignment="1">
      <alignment horizontal="center" vertical="center" wrapText="1" readingOrder="2"/>
    </xf>
    <xf numFmtId="166" fontId="8" fillId="0" borderId="1" xfId="0" applyNumberFormat="1"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5" xfId="0" applyFont="1" applyBorder="1" applyAlignment="1">
      <alignment horizontal="center" vertical="center" wrapText="1"/>
    </xf>
    <xf numFmtId="166" fontId="8" fillId="0" borderId="5" xfId="0" applyNumberFormat="1" applyFont="1" applyBorder="1" applyAlignment="1">
      <alignment horizontal="center" vertical="center" wrapText="1"/>
    </xf>
    <xf numFmtId="166" fontId="8" fillId="0" borderId="6" xfId="0" applyNumberFormat="1" applyFont="1" applyBorder="1" applyAlignment="1">
      <alignment horizontal="center" vertical="center" wrapText="1"/>
    </xf>
    <xf numFmtId="0" fontId="26" fillId="0" borderId="1" xfId="0" applyFont="1" applyBorder="1" applyAlignment="1">
      <alignment horizontal="right" vertical="center" wrapText="1"/>
    </xf>
    <xf numFmtId="0" fontId="0" fillId="7" borderId="0" xfId="0" applyFill="1" applyAlignment="1">
      <alignment horizontal="center" vertical="center"/>
    </xf>
    <xf numFmtId="0" fontId="0" fillId="7" borderId="0" xfId="0" applyFill="1"/>
    <xf numFmtId="166" fontId="8" fillId="7" borderId="1" xfId="0" applyNumberFormat="1" applyFont="1" applyFill="1" applyBorder="1" applyAlignment="1">
      <alignment horizontal="center" vertical="center" wrapText="1"/>
    </xf>
    <xf numFmtId="0" fontId="0" fillId="7" borderId="1" xfId="0" applyFill="1" applyBorder="1"/>
    <xf numFmtId="2" fontId="8" fillId="0" borderId="1" xfId="0" applyNumberFormat="1" applyFont="1" applyBorder="1" applyAlignment="1">
      <alignment horizontal="center" vertical="center" wrapText="1"/>
    </xf>
    <xf numFmtId="166" fontId="26" fillId="0" borderId="5" xfId="0" applyNumberFormat="1" applyFont="1" applyBorder="1" applyAlignment="1">
      <alignment horizontal="center" vertical="center" wrapText="1"/>
    </xf>
    <xf numFmtId="0" fontId="8" fillId="5" borderId="5"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17" xfId="0" applyFont="1" applyFill="1" applyBorder="1" applyAlignment="1">
      <alignment horizontal="center" vertical="center" wrapText="1"/>
    </xf>
    <xf numFmtId="166" fontId="8" fillId="5" borderId="5" xfId="0" applyNumberFormat="1" applyFont="1" applyFill="1" applyBorder="1" applyAlignment="1">
      <alignment horizontal="center" vertical="center" wrapText="1"/>
    </xf>
    <xf numFmtId="0" fontId="8" fillId="13" borderId="1" xfId="0" applyFont="1" applyFill="1" applyBorder="1" applyAlignment="1">
      <alignment horizontal="center" vertical="center" wrapText="1"/>
    </xf>
    <xf numFmtId="0" fontId="8" fillId="3" borderId="1" xfId="0" applyFont="1" applyFill="1" applyBorder="1" applyAlignment="1">
      <alignment horizontal="right" vertical="center" wrapText="1"/>
    </xf>
    <xf numFmtId="0" fontId="8" fillId="3" borderId="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17" xfId="0" applyFont="1" applyFill="1" applyBorder="1" applyAlignment="1">
      <alignment horizontal="center" vertical="center" wrapText="1"/>
    </xf>
    <xf numFmtId="166" fontId="8" fillId="3" borderId="5" xfId="0" applyNumberFormat="1" applyFont="1" applyFill="1" applyBorder="1" applyAlignment="1">
      <alignment horizontal="center" vertical="center" wrapText="1"/>
    </xf>
    <xf numFmtId="166" fontId="8" fillId="3" borderId="6" xfId="0" applyNumberFormat="1" applyFont="1" applyFill="1" applyBorder="1" applyAlignment="1">
      <alignment horizontal="center" vertical="center" wrapText="1"/>
    </xf>
    <xf numFmtId="1" fontId="8" fillId="3" borderId="6" xfId="0" applyNumberFormat="1" applyFont="1" applyFill="1" applyBorder="1" applyAlignment="1">
      <alignment horizontal="center" vertical="center" wrapText="1"/>
    </xf>
    <xf numFmtId="168" fontId="8" fillId="3" borderId="1" xfId="0" applyNumberFormat="1" applyFont="1" applyFill="1" applyBorder="1" applyAlignment="1">
      <alignment horizontal="center" vertical="center" wrapText="1"/>
    </xf>
    <xf numFmtId="2" fontId="8" fillId="3" borderId="1" xfId="0" applyNumberFormat="1" applyFont="1" applyFill="1" applyBorder="1" applyAlignment="1">
      <alignment horizontal="center" vertical="center" wrapText="1"/>
    </xf>
    <xf numFmtId="2" fontId="8" fillId="5" borderId="1" xfId="0" applyNumberFormat="1" applyFont="1" applyFill="1" applyBorder="1" applyAlignment="1">
      <alignment horizontal="center" vertical="center" wrapText="1"/>
    </xf>
    <xf numFmtId="1" fontId="8" fillId="0" borderId="1" xfId="0" applyNumberFormat="1" applyFont="1" applyBorder="1" applyAlignment="1">
      <alignment horizontal="center" vertical="center" wrapText="1"/>
    </xf>
    <xf numFmtId="0" fontId="35" fillId="5" borderId="1" xfId="0" applyFont="1" applyFill="1" applyBorder="1" applyAlignment="1">
      <alignment horizontal="right" vertical="center" wrapText="1"/>
    </xf>
    <xf numFmtId="0" fontId="31" fillId="0" borderId="0" xfId="0" applyFont="1" applyAlignment="1">
      <alignment horizontal="right" vertical="center" readingOrder="2"/>
    </xf>
    <xf numFmtId="0" fontId="35" fillId="0" borderId="1" xfId="0" applyFont="1" applyBorder="1" applyAlignment="1">
      <alignment horizontal="right" vertical="center" wrapText="1"/>
    </xf>
    <xf numFmtId="165" fontId="8" fillId="0" borderId="5" xfId="0" applyNumberFormat="1" applyFont="1" applyBorder="1" applyAlignment="1">
      <alignment horizontal="center" vertical="center" wrapText="1"/>
    </xf>
    <xf numFmtId="0" fontId="0" fillId="0" borderId="1" xfId="0" applyBorder="1"/>
    <xf numFmtId="0" fontId="8" fillId="5" borderId="4" xfId="0" applyFont="1" applyFill="1" applyBorder="1" applyAlignment="1">
      <alignment horizontal="center" vertical="center" wrapText="1"/>
    </xf>
    <xf numFmtId="0" fontId="8" fillId="5" borderId="23"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23" xfId="0" applyFont="1" applyBorder="1" applyAlignment="1">
      <alignment horizontal="center" vertical="center" wrapText="1"/>
    </xf>
    <xf numFmtId="165" fontId="5" fillId="0" borderId="1" xfId="0" applyNumberFormat="1" applyFont="1" applyBorder="1" applyAlignment="1">
      <alignment horizontal="center" vertical="center" wrapText="1"/>
    </xf>
    <xf numFmtId="0" fontId="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26" fillId="5" borderId="1" xfId="0" applyFont="1" applyFill="1" applyBorder="1" applyAlignment="1">
      <alignment horizontal="right" vertical="center" wrapText="1"/>
    </xf>
    <xf numFmtId="0" fontId="26" fillId="5" borderId="5" xfId="0" applyFont="1" applyFill="1" applyBorder="1" applyAlignment="1">
      <alignment horizontal="center" vertical="center" wrapText="1"/>
    </xf>
    <xf numFmtId="166" fontId="26" fillId="5" borderId="4" xfId="0" applyNumberFormat="1" applyFont="1" applyFill="1" applyBorder="1" applyAlignment="1">
      <alignment horizontal="center" vertical="center" wrapText="1"/>
    </xf>
    <xf numFmtId="166" fontId="26" fillId="5" borderId="23" xfId="0" applyNumberFormat="1" applyFont="1" applyFill="1" applyBorder="1" applyAlignment="1">
      <alignment horizontal="center" vertical="center" wrapText="1"/>
    </xf>
    <xf numFmtId="166" fontId="26" fillId="5" borderId="1" xfId="0" applyNumberFormat="1" applyFont="1" applyFill="1" applyBorder="1" applyAlignment="1">
      <alignment horizontal="center" vertical="center" wrapText="1"/>
    </xf>
    <xf numFmtId="166" fontId="26" fillId="5" borderId="5" xfId="0" applyNumberFormat="1" applyFont="1" applyFill="1" applyBorder="1" applyAlignment="1">
      <alignment horizontal="center" vertical="center" wrapText="1"/>
    </xf>
    <xf numFmtId="0" fontId="38" fillId="4" borderId="4" xfId="0" applyFont="1" applyFill="1" applyBorder="1" applyAlignment="1">
      <alignment horizontal="center" vertical="center" wrapText="1" readingOrder="2"/>
    </xf>
    <xf numFmtId="0" fontId="38" fillId="4" borderId="1" xfId="0" applyFont="1" applyFill="1" applyBorder="1" applyAlignment="1">
      <alignment horizontal="center" vertical="center" wrapText="1" readingOrder="2"/>
    </xf>
    <xf numFmtId="0" fontId="38" fillId="4" borderId="7" xfId="0" applyFont="1" applyFill="1" applyBorder="1" applyAlignment="1">
      <alignment horizontal="center" vertical="center" wrapText="1" readingOrder="2"/>
    </xf>
    <xf numFmtId="165" fontId="40" fillId="0" borderId="0" xfId="0" applyNumberFormat="1" applyFont="1" applyAlignment="1">
      <alignment horizontal="center" vertical="center"/>
    </xf>
    <xf numFmtId="0" fontId="40" fillId="0" borderId="0" xfId="0" applyFont="1"/>
    <xf numFmtId="0" fontId="13" fillId="8" borderId="3" xfId="0" applyFont="1" applyFill="1" applyBorder="1" applyAlignment="1">
      <alignment horizontal="center" vertical="center" wrapText="1" readingOrder="2"/>
    </xf>
    <xf numFmtId="167" fontId="8" fillId="12" borderId="1" xfId="0" applyNumberFormat="1" applyFont="1" applyFill="1" applyBorder="1" applyAlignment="1">
      <alignment horizontal="center" vertical="center" wrapText="1"/>
    </xf>
    <xf numFmtId="0" fontId="13" fillId="12" borderId="4" xfId="0" applyFont="1" applyFill="1" applyBorder="1" applyAlignment="1">
      <alignment horizontal="center" vertical="center" wrapText="1" readingOrder="2"/>
    </xf>
    <xf numFmtId="0" fontId="13" fillId="8" borderId="7" xfId="0" applyFont="1" applyFill="1" applyBorder="1" applyAlignment="1">
      <alignment horizontal="center" vertical="center" wrapText="1" readingOrder="2"/>
    </xf>
    <xf numFmtId="0" fontId="38" fillId="4" borderId="8" xfId="0" applyFont="1" applyFill="1" applyBorder="1" applyAlignment="1">
      <alignment horizontal="center" vertical="center" wrapText="1" readingOrder="2"/>
    </xf>
    <xf numFmtId="0" fontId="38" fillId="4" borderId="6" xfId="0" applyFont="1" applyFill="1" applyBorder="1" applyAlignment="1">
      <alignment horizontal="center" vertical="center" wrapText="1" readingOrder="2"/>
    </xf>
    <xf numFmtId="165" fontId="40" fillId="0" borderId="0" xfId="0" applyNumberFormat="1" applyFont="1"/>
    <xf numFmtId="0" fontId="0" fillId="0" borderId="27" xfId="0" applyBorder="1"/>
    <xf numFmtId="0" fontId="0" fillId="0" borderId="13" xfId="0" applyBorder="1"/>
    <xf numFmtId="9" fontId="37" fillId="0" borderId="28" xfId="1" applyFont="1" applyBorder="1" applyAlignment="1" applyProtection="1">
      <alignment horizontal="center" vertical="center" wrapText="1"/>
      <protection locked="0"/>
    </xf>
    <xf numFmtId="167" fontId="37" fillId="0" borderId="28" xfId="0" applyNumberFormat="1" applyFont="1" applyBorder="1" applyAlignment="1" applyProtection="1">
      <alignment horizontal="center" vertical="center" wrapText="1"/>
      <protection locked="0"/>
    </xf>
    <xf numFmtId="0" fontId="41" fillId="0" borderId="1" xfId="0" applyFont="1" applyBorder="1" applyAlignment="1" applyProtection="1">
      <alignment horizontal="center" vertical="center" wrapText="1"/>
    </xf>
    <xf numFmtId="0" fontId="8" fillId="16" borderId="1" xfId="0" applyFont="1" applyFill="1" applyBorder="1" applyAlignment="1">
      <alignment horizontal="center" vertical="center" wrapText="1"/>
    </xf>
    <xf numFmtId="0" fontId="38" fillId="16" borderId="1" xfId="0" applyFont="1" applyFill="1" applyBorder="1" applyAlignment="1">
      <alignment horizontal="center" vertical="center" wrapText="1" readingOrder="2"/>
    </xf>
    <xf numFmtId="0" fontId="13" fillId="16" borderId="1" xfId="0" applyFont="1" applyFill="1" applyBorder="1" applyAlignment="1">
      <alignment horizontal="center" vertical="center" wrapText="1" readingOrder="2"/>
    </xf>
    <xf numFmtId="0" fontId="38" fillId="4" borderId="5" xfId="0" applyFont="1" applyFill="1" applyBorder="1" applyAlignment="1">
      <alignment horizontal="center" vertical="center" wrapText="1" readingOrder="2"/>
    </xf>
    <xf numFmtId="0" fontId="38" fillId="4" borderId="8" xfId="0" applyFont="1" applyFill="1" applyBorder="1" applyAlignment="1">
      <alignment horizontal="center" vertical="center" wrapText="1" readingOrder="2"/>
    </xf>
    <xf numFmtId="0" fontId="18" fillId="5" borderId="18" xfId="0" applyFont="1" applyFill="1" applyBorder="1" applyAlignment="1">
      <alignment horizontal="center" vertical="center" wrapText="1"/>
    </xf>
    <xf numFmtId="0" fontId="18" fillId="5" borderId="24" xfId="0" applyFont="1" applyFill="1" applyBorder="1" applyAlignment="1">
      <alignment horizontal="center" vertical="center" wrapText="1"/>
    </xf>
    <xf numFmtId="0" fontId="18" fillId="5" borderId="25"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6" xfId="0" applyFont="1" applyBorder="1" applyAlignment="1">
      <alignment horizontal="center" vertical="center" wrapText="1"/>
    </xf>
    <xf numFmtId="0" fontId="7" fillId="0" borderId="0" xfId="0" applyFont="1" applyAlignment="1">
      <alignment horizontal="center" vertical="center"/>
    </xf>
    <xf numFmtId="0" fontId="0" fillId="0" borderId="0" xfId="0" applyAlignment="1">
      <alignment horizontal="center" vertical="center"/>
    </xf>
    <xf numFmtId="165" fontId="7" fillId="5" borderId="6" xfId="0" applyNumberFormat="1" applyFont="1" applyFill="1" applyBorder="1" applyAlignment="1">
      <alignment horizontal="center" vertical="center" wrapText="1" readingOrder="2"/>
    </xf>
    <xf numFmtId="165" fontId="7" fillId="5" borderId="1" xfId="0" applyNumberFormat="1" applyFont="1" applyFill="1" applyBorder="1" applyAlignment="1">
      <alignment horizontal="center" vertical="center" wrapText="1" readingOrder="2"/>
    </xf>
    <xf numFmtId="0" fontId="10" fillId="0" borderId="0" xfId="0" applyFont="1" applyAlignment="1">
      <alignment horizontal="center"/>
    </xf>
    <xf numFmtId="165" fontId="39" fillId="6" borderId="7" xfId="0" applyNumberFormat="1" applyFont="1" applyFill="1" applyBorder="1" applyAlignment="1">
      <alignment horizontal="center" vertical="center" wrapText="1"/>
    </xf>
    <xf numFmtId="165" fontId="39" fillId="6" borderId="20" xfId="0" applyNumberFormat="1" applyFont="1" applyFill="1" applyBorder="1" applyAlignment="1">
      <alignment horizontal="center" vertical="center" wrapText="1"/>
    </xf>
    <xf numFmtId="0" fontId="14" fillId="7" borderId="9" xfId="0" applyFont="1" applyFill="1"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3" fillId="0" borderId="0" xfId="0" applyFont="1" applyAlignment="1">
      <alignment horizontal="center" vertical="center" wrapText="1"/>
    </xf>
    <xf numFmtId="164" fontId="6" fillId="5" borderId="5" xfId="0" applyNumberFormat="1" applyFont="1" applyFill="1" applyBorder="1" applyAlignment="1">
      <alignment horizontal="center" vertical="center" wrapText="1"/>
    </xf>
    <xf numFmtId="164" fontId="6" fillId="5" borderId="6" xfId="0" applyNumberFormat="1" applyFont="1" applyFill="1" applyBorder="1" applyAlignment="1">
      <alignment horizontal="center" vertical="center" wrapText="1"/>
    </xf>
    <xf numFmtId="165" fontId="39" fillId="6" borderId="5" xfId="0" applyNumberFormat="1" applyFont="1" applyFill="1" applyBorder="1" applyAlignment="1">
      <alignment horizontal="center" vertical="center" wrapText="1"/>
    </xf>
    <xf numFmtId="165" fontId="39" fillId="6" borderId="6" xfId="0" applyNumberFormat="1" applyFont="1" applyFill="1" applyBorder="1" applyAlignment="1">
      <alignment horizontal="center" vertical="center" wrapText="1"/>
    </xf>
    <xf numFmtId="0" fontId="0" fillId="0" borderId="4" xfId="0" applyBorder="1" applyAlignment="1">
      <alignment horizontal="center" vertical="center" wrapText="1"/>
    </xf>
    <xf numFmtId="0" fontId="14" fillId="8" borderId="9" xfId="0" applyFont="1" applyFill="1" applyBorder="1" applyAlignment="1">
      <alignment horizontal="center"/>
    </xf>
    <xf numFmtId="0" fontId="5" fillId="0" borderId="2" xfId="0" applyFont="1" applyBorder="1" applyAlignment="1">
      <alignment horizontal="center" vertical="center" wrapText="1" readingOrder="2"/>
    </xf>
    <xf numFmtId="0" fontId="5" fillId="0" borderId="3" xfId="0" applyFont="1" applyBorder="1" applyAlignment="1">
      <alignment horizontal="center" vertical="center" wrapText="1" readingOrder="2"/>
    </xf>
    <xf numFmtId="0" fontId="5" fillId="0" borderId="4" xfId="0" applyFont="1" applyBorder="1" applyAlignment="1">
      <alignment horizontal="center" vertical="center" wrapText="1" readingOrder="2"/>
    </xf>
    <xf numFmtId="165" fontId="11" fillId="6" borderId="5" xfId="0" applyNumberFormat="1" applyFont="1" applyFill="1" applyBorder="1" applyAlignment="1">
      <alignment horizontal="center" vertical="center" wrapText="1"/>
    </xf>
    <xf numFmtId="165" fontId="11" fillId="6" borderId="6" xfId="0" applyNumberFormat="1" applyFont="1" applyFill="1" applyBorder="1" applyAlignment="1">
      <alignment horizontal="center" vertical="center" wrapText="1"/>
    </xf>
    <xf numFmtId="164" fontId="6" fillId="0" borderId="5"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5" fontId="11" fillId="6" borderId="7" xfId="0" applyNumberFormat="1" applyFont="1" applyFill="1" applyBorder="1" applyAlignment="1">
      <alignment horizontal="center" vertical="center" wrapText="1"/>
    </xf>
    <xf numFmtId="165" fontId="11" fillId="6" borderId="20" xfId="0" applyNumberFormat="1" applyFont="1" applyFill="1" applyBorder="1" applyAlignment="1">
      <alignment horizontal="center" vertical="center" wrapText="1"/>
    </xf>
  </cellXfs>
  <cellStyles count="6">
    <cellStyle name="Comma 2" xfId="4"/>
    <cellStyle name="MS_Hebrew" xfId="5"/>
    <cellStyle name="Normal" xfId="0" builtinId="0"/>
    <cellStyle name="Normal 2" xfId="3"/>
    <cellStyle name="Percent" xfId="1" builtinId="5"/>
    <cellStyle name="טוב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54428</xdr:rowOff>
    </xdr:from>
    <xdr:to>
      <xdr:col>1</xdr:col>
      <xdr:colOff>1361</xdr:colOff>
      <xdr:row>2</xdr:row>
      <xdr:rowOff>449035</xdr:rowOff>
    </xdr:to>
    <xdr:pic>
      <xdr:nvPicPr>
        <xdr:cNvPr id="4" name="תמונה 3" descr="MishpatimGovIL - משרד המשפטים - YouTube">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766" t="16795" r="8801" b="18011"/>
        <a:stretch/>
      </xdr:blipFill>
      <xdr:spPr bwMode="auto">
        <a:xfrm>
          <a:off x="11158455857" y="54428"/>
          <a:ext cx="1401536" cy="108857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37</xdr:col>
      <xdr:colOff>81643</xdr:colOff>
      <xdr:row>0</xdr:row>
      <xdr:rowOff>79663</xdr:rowOff>
    </xdr:from>
    <xdr:to>
      <xdr:col>38</xdr:col>
      <xdr:colOff>813297</xdr:colOff>
      <xdr:row>2</xdr:row>
      <xdr:rowOff>503464</xdr:rowOff>
    </xdr:to>
    <xdr:pic>
      <xdr:nvPicPr>
        <xdr:cNvPr id="2" name="תמונה 1" descr="Drawing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11327"/>
        <a:stretch>
          <a:fillRect/>
        </a:stretch>
      </xdr:blipFill>
      <xdr:spPr bwMode="auto">
        <a:xfrm>
          <a:off x="11180260353" y="79663"/>
          <a:ext cx="2636654" cy="1109601"/>
        </a:xfrm>
        <a:prstGeom prst="rect">
          <a:avLst/>
        </a:prstGeom>
        <a:noFill/>
      </xdr:spPr>
    </xdr:pic>
    <xdr:clientData/>
  </xdr:twoCellAnchor>
  <xdr:twoCellAnchor editAs="oneCell">
    <xdr:from>
      <xdr:col>0</xdr:col>
      <xdr:colOff>0</xdr:colOff>
      <xdr:row>0</xdr:row>
      <xdr:rowOff>54428</xdr:rowOff>
    </xdr:from>
    <xdr:to>
      <xdr:col>0</xdr:col>
      <xdr:colOff>1401536</xdr:colOff>
      <xdr:row>2</xdr:row>
      <xdr:rowOff>449035</xdr:rowOff>
    </xdr:to>
    <xdr:pic>
      <xdr:nvPicPr>
        <xdr:cNvPr id="3" name="תמונה 2" descr="MishpatimGovIL - משרד המשפטים - YouTube">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766" t="16795" r="8801" b="18011"/>
        <a:stretch/>
      </xdr:blipFill>
      <xdr:spPr bwMode="auto">
        <a:xfrm>
          <a:off x="11243651539" y="54428"/>
          <a:ext cx="1401536" cy="1080407"/>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4" Type="http://schemas.openxmlformats.org/officeDocument/2006/relationships/comments" Target="../comments1.xml" /></Relationships>
</file>

<file path=xl/worksheets/_rels/sheet2.xml.rels>&#65279;<?xml version="1.0" encoding="utf-8" standalone="yes"?>
<Relationships xmlns="http://schemas.openxmlformats.org/package/2006/relationships"><Relationship Id="rId3" Type="http://schemas.openxmlformats.org/officeDocument/2006/relationships/vmlDrawing" Target="../drawings/vmlDrawing2.vml" /><Relationship Id="rId2" Type="http://schemas.openxmlformats.org/officeDocument/2006/relationships/drawing" Target="../drawings/drawing2.xml" /><Relationship Id="rId4" Type="http://schemas.openxmlformats.org/officeDocument/2006/relationships/comments" Target="../comments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G200"/>
  <sheetViews>
    <sheetView rightToLeft="1" tabSelected="1" zoomScale="60" zoomScaleNormal="60" zoomScaleSheetLayoutView="55" zoomScalePageLayoutView="55" workbookViewId="0">
      <pane xSplit="8" ySplit="5" topLeftCell="I136" activePane="bottomRight" state="frozen"/>
      <selection pane="topRight" activeCell="H1" sqref="H1"/>
      <selection pane="bottomLeft" activeCell="A6" sqref="A6"/>
      <selection pane="bottomRight" activeCell="H147" sqref="H147"/>
    </sheetView>
  </sheetViews>
  <sheetFormatPr defaultColWidth="9" defaultRowHeight="21" x14ac:dyDescent="0.35"/>
  <cols>
    <col min="1" max="1" width="20" style="4" customWidth="1"/>
    <col min="2" max="2" width="9" style="14" customWidth="1"/>
    <col min="3" max="3" width="12.140625" style="14" customWidth="1"/>
    <col min="4" max="4" width="35.140625" style="7" customWidth="1"/>
    <col min="5" max="5" width="107.7109375" style="8" customWidth="1"/>
    <col min="6" max="6" width="19.28515625" customWidth="1"/>
    <col min="7" max="7" width="41.140625" customWidth="1"/>
    <col min="8" max="8" width="41" customWidth="1"/>
    <col min="9" max="9" width="18.85546875" hidden="1" customWidth="1"/>
    <col min="10" max="19" width="23.28515625" hidden="1" customWidth="1"/>
    <col min="20" max="20" width="25" style="39" hidden="1" customWidth="1"/>
    <col min="21" max="34" width="23.28515625" hidden="1" customWidth="1"/>
    <col min="35" max="35" width="28.85546875" hidden="1" customWidth="1"/>
    <col min="36" max="36" width="26" hidden="1" customWidth="1"/>
    <col min="37" max="37" width="19.42578125" style="1" bestFit="1" customWidth="1"/>
    <col min="38" max="39" width="19.42578125" style="1" customWidth="1"/>
    <col min="40" max="40" width="25" customWidth="1"/>
    <col min="41" max="41" width="24.28515625" customWidth="1"/>
    <col min="42" max="42" width="18" hidden="1" customWidth="1"/>
    <col min="43" max="43" width="15.85546875" hidden="1" customWidth="1"/>
    <col min="44" max="44" width="14.7109375" hidden="1" customWidth="1"/>
    <col min="45" max="53" width="9" hidden="1" customWidth="1"/>
    <col min="54" max="54" width="20" hidden="1" customWidth="1"/>
    <col min="55" max="55" width="18.42578125" hidden="1" customWidth="1"/>
    <col min="56" max="56" width="14.42578125" hidden="1" customWidth="1"/>
    <col min="57" max="58" width="11.5703125" hidden="1" customWidth="1"/>
    <col min="59" max="59" width="12.42578125" hidden="1" customWidth="1"/>
    <col min="60" max="60" width="13.5703125" hidden="1" customWidth="1"/>
    <col min="61" max="61" width="12.7109375" hidden="1" customWidth="1"/>
    <col min="62" max="62" width="11.42578125" hidden="1" customWidth="1"/>
    <col min="63" max="64" width="11.85546875" hidden="1" customWidth="1"/>
    <col min="65" max="65" width="11.140625" hidden="1" customWidth="1"/>
    <col min="66" max="66" width="9" hidden="1" customWidth="1"/>
    <col min="67" max="67" width="13.42578125" hidden="1" customWidth="1"/>
    <col min="68" max="68" width="15.42578125" hidden="1" customWidth="1"/>
    <col min="69" max="69" width="9" hidden="1" customWidth="1"/>
    <col min="70" max="70" width="12" hidden="1" customWidth="1"/>
    <col min="71" max="71" width="12.28515625" hidden="1" customWidth="1"/>
    <col min="72" max="72" width="13" hidden="1" customWidth="1"/>
    <col min="73" max="73" width="10.7109375" hidden="1" customWidth="1"/>
    <col min="74" max="74" width="11.7109375" hidden="1" customWidth="1"/>
    <col min="75" max="75" width="12.85546875" hidden="1" customWidth="1"/>
    <col min="76" max="76" width="11.7109375" hidden="1" customWidth="1"/>
    <col min="77" max="77" width="12.28515625" hidden="1" customWidth="1"/>
    <col min="78" max="78" width="11.5703125" hidden="1" customWidth="1"/>
    <col min="79" max="79" width="11" hidden="1" customWidth="1"/>
    <col min="80" max="80" width="11.42578125" hidden="1" customWidth="1"/>
    <col min="81" max="81" width="10.42578125" hidden="1" customWidth="1"/>
    <col min="82" max="82" width="11.140625" hidden="1" customWidth="1"/>
    <col min="83" max="83" width="12.42578125" hidden="1" customWidth="1"/>
    <col min="84" max="85" width="17" hidden="1" customWidth="1"/>
  </cols>
  <sheetData>
    <row r="1" spans="1:83" ht="26.25" x14ac:dyDescent="0.4">
      <c r="A1" s="14"/>
      <c r="B1"/>
      <c r="C1"/>
      <c r="D1" s="20"/>
      <c r="E1" s="61"/>
      <c r="F1" s="20"/>
      <c r="G1" s="20"/>
      <c r="H1" s="20"/>
      <c r="I1" s="20"/>
      <c r="J1" s="20"/>
      <c r="K1" s="20"/>
      <c r="L1" s="20"/>
      <c r="M1" s="20"/>
      <c r="N1" s="20"/>
      <c r="O1" s="20"/>
      <c r="P1" s="20"/>
      <c r="Q1" s="20"/>
      <c r="R1" s="20"/>
      <c r="S1" s="20"/>
      <c r="T1" s="37"/>
      <c r="U1" s="20"/>
      <c r="V1" s="20"/>
      <c r="W1" s="20"/>
      <c r="X1" s="20"/>
      <c r="Y1" s="20"/>
      <c r="Z1" s="20"/>
      <c r="AA1" s="20"/>
      <c r="AB1" s="20"/>
      <c r="AC1" s="20"/>
      <c r="AD1" s="20"/>
      <c r="AE1" s="20"/>
      <c r="AF1" s="20"/>
      <c r="AG1" s="20"/>
      <c r="AH1" s="20"/>
      <c r="AI1" s="20"/>
      <c r="AJ1" s="20"/>
      <c r="AK1" s="20"/>
      <c r="AL1" s="20"/>
      <c r="AM1" s="20"/>
      <c r="AN1" s="210"/>
      <c r="AO1" s="210"/>
    </row>
    <row r="2" spans="1:83" ht="27.75" customHeight="1" x14ac:dyDescent="0.25">
      <c r="A2" s="14"/>
      <c r="B2"/>
      <c r="C2"/>
      <c r="D2" s="206" t="s">
        <v>202</v>
      </c>
      <c r="E2" s="207"/>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210"/>
      <c r="AO2" s="210"/>
    </row>
    <row r="3" spans="1:83" ht="41.45" customHeight="1" thickBot="1" x14ac:dyDescent="0.3">
      <c r="A3" s="14"/>
      <c r="B3"/>
      <c r="C3"/>
      <c r="D3" s="216" t="s">
        <v>166</v>
      </c>
      <c r="E3" s="216"/>
      <c r="F3" s="54"/>
      <c r="G3" s="54"/>
      <c r="H3" s="54"/>
      <c r="I3" s="54"/>
      <c r="J3" s="54"/>
      <c r="K3" s="54"/>
      <c r="L3" s="54"/>
      <c r="M3" s="54"/>
      <c r="N3" s="54"/>
      <c r="O3" s="54"/>
      <c r="P3" s="54"/>
      <c r="Q3" s="54"/>
      <c r="R3" s="54"/>
      <c r="S3" s="54"/>
      <c r="T3" s="38"/>
      <c r="U3" s="54"/>
      <c r="V3" s="54"/>
      <c r="W3" s="54"/>
      <c r="X3" s="54"/>
      <c r="Y3" s="54"/>
      <c r="Z3" s="54"/>
      <c r="AA3" s="54"/>
      <c r="AB3" s="54"/>
      <c r="AC3" s="54"/>
      <c r="AD3" s="54"/>
      <c r="AE3" s="54"/>
      <c r="AF3" s="54"/>
      <c r="AG3" s="54"/>
      <c r="AH3" s="54"/>
      <c r="AI3" s="54"/>
      <c r="AJ3" s="54"/>
      <c r="AK3" s="19"/>
      <c r="AL3" s="19"/>
      <c r="AM3" s="19"/>
      <c r="AN3" s="210"/>
      <c r="AO3" s="210"/>
    </row>
    <row r="4" spans="1:83" s="6" customFormat="1" ht="45" thickBot="1" x14ac:dyDescent="0.55000000000000004">
      <c r="A4" s="108" t="s">
        <v>293</v>
      </c>
      <c r="B4" s="108">
        <v>3</v>
      </c>
      <c r="C4" s="108"/>
      <c r="D4" s="21"/>
      <c r="E4" s="62"/>
      <c r="F4" s="21"/>
      <c r="G4" s="21"/>
      <c r="H4" s="21"/>
      <c r="I4" s="213" t="s">
        <v>184</v>
      </c>
      <c r="J4" s="214"/>
      <c r="K4" s="214"/>
      <c r="L4" s="214"/>
      <c r="M4" s="214"/>
      <c r="N4" s="214"/>
      <c r="O4" s="214"/>
      <c r="P4" s="214"/>
      <c r="Q4" s="214"/>
      <c r="R4" s="214"/>
      <c r="S4" s="214"/>
      <c r="T4" s="215"/>
      <c r="U4" s="222" t="s">
        <v>196</v>
      </c>
      <c r="V4" s="214"/>
      <c r="W4" s="214"/>
      <c r="X4" s="214"/>
      <c r="Y4" s="214"/>
      <c r="Z4" s="214"/>
      <c r="AA4" s="214"/>
      <c r="AB4" s="214"/>
      <c r="AC4" s="214"/>
      <c r="AD4" s="214"/>
      <c r="AE4" s="214"/>
      <c r="AF4" s="214"/>
      <c r="AG4" s="214"/>
      <c r="AH4" s="215"/>
      <c r="AI4" s="77" t="s">
        <v>224</v>
      </c>
      <c r="AJ4" s="76" t="s">
        <v>225</v>
      </c>
      <c r="AK4" s="4"/>
      <c r="AL4" s="4"/>
      <c r="AM4" s="4"/>
      <c r="AN4" s="21"/>
      <c r="AO4" s="21"/>
      <c r="AP4" s="5"/>
      <c r="BB4" s="83" t="s">
        <v>183</v>
      </c>
      <c r="BC4" s="83" t="s">
        <v>185</v>
      </c>
      <c r="BD4" s="83" t="s">
        <v>186</v>
      </c>
      <c r="BE4" s="83" t="s">
        <v>187</v>
      </c>
      <c r="BF4" s="83" t="s">
        <v>188</v>
      </c>
      <c r="BG4" s="83" t="s">
        <v>189</v>
      </c>
      <c r="BH4" s="83" t="s">
        <v>190</v>
      </c>
      <c r="BI4" s="83" t="s">
        <v>191</v>
      </c>
      <c r="BJ4" s="83" t="s">
        <v>192</v>
      </c>
      <c r="BK4" s="83" t="s">
        <v>193</v>
      </c>
      <c r="BL4" s="83" t="s">
        <v>194</v>
      </c>
      <c r="BM4" s="83" t="s">
        <v>195</v>
      </c>
      <c r="BN4" s="81"/>
      <c r="BO4" s="84" t="s">
        <v>197</v>
      </c>
      <c r="BP4" s="84" t="s">
        <v>198</v>
      </c>
      <c r="BQ4" s="84"/>
      <c r="BR4" s="84" t="s">
        <v>185</v>
      </c>
      <c r="BS4" s="84" t="s">
        <v>186</v>
      </c>
      <c r="BT4" s="84" t="s">
        <v>187</v>
      </c>
      <c r="BU4" s="84" t="s">
        <v>189</v>
      </c>
      <c r="BV4" s="84" t="s">
        <v>190</v>
      </c>
      <c r="BW4" s="84" t="s">
        <v>191</v>
      </c>
      <c r="BX4" s="84" t="s">
        <v>192</v>
      </c>
      <c r="BY4" s="84" t="s">
        <v>193</v>
      </c>
      <c r="BZ4" s="84" t="s">
        <v>194</v>
      </c>
      <c r="CA4" s="84" t="s">
        <v>200</v>
      </c>
      <c r="CB4" s="84" t="s">
        <v>201</v>
      </c>
      <c r="CC4" s="84" t="s">
        <v>195</v>
      </c>
      <c r="CD4" s="79" t="s">
        <v>224</v>
      </c>
      <c r="CE4" s="79" t="s">
        <v>226</v>
      </c>
    </row>
    <row r="5" spans="1:83" ht="52.5" customHeight="1" thickBot="1" x14ac:dyDescent="0.3">
      <c r="A5" s="27" t="s">
        <v>0</v>
      </c>
      <c r="B5" s="27" t="s">
        <v>1</v>
      </c>
      <c r="C5" s="125" t="s">
        <v>338</v>
      </c>
      <c r="D5" s="27" t="s">
        <v>2</v>
      </c>
      <c r="E5" s="27" t="s">
        <v>171</v>
      </c>
      <c r="F5" s="33" t="s">
        <v>3</v>
      </c>
      <c r="G5" s="27" t="s">
        <v>163</v>
      </c>
      <c r="H5" s="40" t="s">
        <v>164</v>
      </c>
      <c r="I5" s="44" t="s">
        <v>183</v>
      </c>
      <c r="J5" s="32" t="s">
        <v>185</v>
      </c>
      <c r="K5" s="32" t="s">
        <v>186</v>
      </c>
      <c r="L5" s="32" t="s">
        <v>187</v>
      </c>
      <c r="M5" s="32" t="s">
        <v>188</v>
      </c>
      <c r="N5" s="32" t="s">
        <v>189</v>
      </c>
      <c r="O5" s="32" t="s">
        <v>190</v>
      </c>
      <c r="P5" s="32" t="s">
        <v>191</v>
      </c>
      <c r="Q5" s="32" t="s">
        <v>192</v>
      </c>
      <c r="R5" s="32" t="s">
        <v>193</v>
      </c>
      <c r="S5" s="32" t="s">
        <v>194</v>
      </c>
      <c r="T5" s="45" t="s">
        <v>195</v>
      </c>
      <c r="U5" s="44" t="s">
        <v>197</v>
      </c>
      <c r="V5" s="32" t="s">
        <v>198</v>
      </c>
      <c r="W5" s="32" t="s">
        <v>185</v>
      </c>
      <c r="X5" s="32" t="s">
        <v>186</v>
      </c>
      <c r="Y5" s="32" t="s">
        <v>187</v>
      </c>
      <c r="Z5" s="32" t="s">
        <v>189</v>
      </c>
      <c r="AA5" s="32" t="s">
        <v>190</v>
      </c>
      <c r="AB5" s="32" t="s">
        <v>191</v>
      </c>
      <c r="AC5" s="32" t="s">
        <v>192</v>
      </c>
      <c r="AD5" s="32" t="s">
        <v>193</v>
      </c>
      <c r="AE5" s="32" t="s">
        <v>194</v>
      </c>
      <c r="AF5" s="32" t="s">
        <v>200</v>
      </c>
      <c r="AG5" s="68" t="s">
        <v>201</v>
      </c>
      <c r="AH5" s="71" t="s">
        <v>195</v>
      </c>
      <c r="AI5" s="71" t="s">
        <v>224</v>
      </c>
      <c r="AJ5" s="71" t="s">
        <v>223</v>
      </c>
      <c r="AK5" s="26" t="s">
        <v>87</v>
      </c>
      <c r="AL5" s="126" t="s">
        <v>365</v>
      </c>
      <c r="AM5" s="57" t="s">
        <v>366</v>
      </c>
      <c r="AN5" s="28" t="s">
        <v>82</v>
      </c>
      <c r="AO5" s="26" t="s">
        <v>88</v>
      </c>
      <c r="AP5" s="2"/>
      <c r="AQ5" s="3"/>
      <c r="BB5" s="127"/>
      <c r="BC5" s="80"/>
      <c r="BD5" s="80"/>
      <c r="BE5" s="80"/>
      <c r="BF5" s="80"/>
      <c r="BG5" s="80"/>
      <c r="BH5" s="80"/>
      <c r="BI5" s="80"/>
      <c r="BJ5" s="80"/>
      <c r="BK5" s="80"/>
      <c r="BL5" s="80"/>
      <c r="BM5" s="80"/>
      <c r="BN5" s="82"/>
      <c r="BO5" s="80"/>
      <c r="BP5" s="80"/>
      <c r="BQ5" s="80"/>
      <c r="BR5" s="80"/>
      <c r="BS5" s="80"/>
      <c r="BT5" s="80"/>
      <c r="BU5" s="80"/>
      <c r="BV5" s="80"/>
      <c r="BW5" s="80"/>
      <c r="BX5" s="80"/>
      <c r="BY5" s="80"/>
      <c r="BZ5" s="80"/>
      <c r="CA5" s="80"/>
      <c r="CB5" s="80"/>
      <c r="CC5" s="80"/>
      <c r="CD5" s="80"/>
      <c r="CE5" s="80"/>
    </row>
    <row r="6" spans="1:83" ht="42" customHeight="1" thickBot="1" x14ac:dyDescent="0.3">
      <c r="A6" s="223" t="s">
        <v>5</v>
      </c>
      <c r="B6" s="191">
        <v>1</v>
      </c>
      <c r="C6" s="10">
        <v>2.2000000000000002</v>
      </c>
      <c r="D6" s="11" t="s">
        <v>6</v>
      </c>
      <c r="E6" s="11" t="s">
        <v>368</v>
      </c>
      <c r="F6" s="10" t="s">
        <v>4</v>
      </c>
      <c r="G6" s="190" t="s">
        <v>372</v>
      </c>
      <c r="H6" s="190" t="s">
        <v>373</v>
      </c>
      <c r="I6" s="128">
        <v>4</v>
      </c>
      <c r="J6" s="10"/>
      <c r="K6" s="10"/>
      <c r="L6" s="10"/>
      <c r="M6" s="10"/>
      <c r="N6" s="10"/>
      <c r="O6" s="10"/>
      <c r="P6" s="10"/>
      <c r="Q6" s="10"/>
      <c r="R6" s="10"/>
      <c r="S6" s="10"/>
      <c r="T6" s="129"/>
      <c r="U6" s="128"/>
      <c r="V6" s="10">
        <f>3+3+4+4+2</f>
        <v>16</v>
      </c>
      <c r="W6" s="10"/>
      <c r="X6" s="10"/>
      <c r="Y6" s="10"/>
      <c r="Z6" s="10"/>
      <c r="AA6" s="10"/>
      <c r="AB6" s="10"/>
      <c r="AC6" s="10"/>
      <c r="AD6" s="10"/>
      <c r="AE6" s="10"/>
      <c r="AF6" s="10"/>
      <c r="AG6" s="130"/>
      <c r="AH6" s="10"/>
      <c r="AI6" s="10"/>
      <c r="AJ6" s="10"/>
      <c r="AK6" s="131">
        <f>(42.74+558)*1.3</f>
        <v>780.96199999999999</v>
      </c>
      <c r="AL6" s="122"/>
      <c r="AM6" s="132">
        <f>AK6-(AK6*AL6)</f>
        <v>780.96199999999999</v>
      </c>
      <c r="AN6" s="50">
        <f t="shared" ref="AN6:AN36" si="0">SUM(I6:AJ6)</f>
        <v>20</v>
      </c>
      <c r="AO6" s="25">
        <f>AM6*AN6</f>
        <v>15619.24</v>
      </c>
      <c r="AP6" s="2"/>
      <c r="BB6" s="127">
        <f t="shared" ref="BB6:BB15" si="1">AK6*I6</f>
        <v>3123.848</v>
      </c>
      <c r="BC6" s="127">
        <f t="shared" ref="BC6:BC23" si="2">AK6*J6</f>
        <v>0</v>
      </c>
      <c r="BD6" s="127">
        <f t="shared" ref="BD6:BD23" si="3">AK6*K6</f>
        <v>0</v>
      </c>
      <c r="BE6" s="127">
        <f t="shared" ref="BE6:BE23" si="4">AK6*L6</f>
        <v>0</v>
      </c>
      <c r="BF6" s="127">
        <f t="shared" ref="BF6:BF23" si="5">AK6*M6</f>
        <v>0</v>
      </c>
      <c r="BG6" s="127">
        <f t="shared" ref="BG6:BG23" si="6">AK6*N6</f>
        <v>0</v>
      </c>
      <c r="BH6" s="127">
        <f t="shared" ref="BH6:BH23" si="7">AK6*O6</f>
        <v>0</v>
      </c>
      <c r="BI6" s="127">
        <f t="shared" ref="BI6:BI23" si="8">AK6*P6</f>
        <v>0</v>
      </c>
      <c r="BJ6" s="127">
        <f t="shared" ref="BJ6:BJ23" si="9">AK6*Q6</f>
        <v>0</v>
      </c>
      <c r="BK6" s="127">
        <f t="shared" ref="BK6:BK23" si="10">AK6*R6</f>
        <v>0</v>
      </c>
      <c r="BL6" s="127">
        <f t="shared" ref="BL6:BL23" si="11">AK6*S6</f>
        <v>0</v>
      </c>
      <c r="BM6" s="127">
        <f t="shared" ref="BM6:BM23" si="12">AK6*T6</f>
        <v>0</v>
      </c>
      <c r="BN6" s="127"/>
      <c r="BO6" s="127">
        <f t="shared" ref="BO6:BO23" si="13">AK6*U6</f>
        <v>0</v>
      </c>
      <c r="BP6" s="127">
        <f t="shared" ref="BP6:BP15" si="14">AK6*V6</f>
        <v>12495.392</v>
      </c>
      <c r="BQ6" s="127"/>
      <c r="BR6" s="127">
        <f t="shared" ref="BR6:BR23" si="15">AK6*W6</f>
        <v>0</v>
      </c>
      <c r="BS6" s="127">
        <f t="shared" ref="BS6:BS23" si="16">AK6*X6</f>
        <v>0</v>
      </c>
      <c r="BT6" s="127">
        <f t="shared" ref="BT6:BT23" si="17">AK6*Y6</f>
        <v>0</v>
      </c>
      <c r="BU6" s="127">
        <f t="shared" ref="BU6:BU23" si="18">AK6*Z6</f>
        <v>0</v>
      </c>
      <c r="BV6" s="127">
        <f t="shared" ref="BV6:BV23" si="19">AK6*AA6</f>
        <v>0</v>
      </c>
      <c r="BW6" s="127">
        <f t="shared" ref="BW6:BW23" si="20">AK6*AB6</f>
        <v>0</v>
      </c>
      <c r="BX6" s="127">
        <f t="shared" ref="BX6:BX23" si="21">AK6*AC6</f>
        <v>0</v>
      </c>
      <c r="BY6" s="127">
        <f t="shared" ref="BY6:BY23" si="22">AK6*AD6</f>
        <v>0</v>
      </c>
      <c r="BZ6" s="127">
        <f t="shared" ref="BZ6:BZ23" si="23">AK6*AE6</f>
        <v>0</v>
      </c>
      <c r="CA6" s="127">
        <f t="shared" ref="CA6:CA23" si="24">AK6*AF6</f>
        <v>0</v>
      </c>
      <c r="CB6" s="127">
        <f t="shared" ref="CB6:CB23" si="25">AK6*AG6</f>
        <v>0</v>
      </c>
      <c r="CC6" s="127">
        <f t="shared" ref="CC6:CC23" si="26">AK6*AH6</f>
        <v>0</v>
      </c>
      <c r="CD6" s="127">
        <f t="shared" ref="CD6:CD23" si="27">AK6*AI6</f>
        <v>0</v>
      </c>
      <c r="CE6" s="127">
        <f t="shared" ref="CE6:CE23" si="28">AK6*AJ6</f>
        <v>0</v>
      </c>
    </row>
    <row r="7" spans="1:83" ht="35.25" customHeight="1" thickBot="1" x14ac:dyDescent="0.3">
      <c r="A7" s="224"/>
      <c r="B7" s="191">
        <v>2</v>
      </c>
      <c r="C7" s="10">
        <v>2.2999999999999998</v>
      </c>
      <c r="D7" s="11" t="s">
        <v>7</v>
      </c>
      <c r="E7" s="11" t="s">
        <v>117</v>
      </c>
      <c r="F7" s="10" t="s">
        <v>4</v>
      </c>
      <c r="G7" s="188"/>
      <c r="H7" s="188"/>
      <c r="I7" s="128"/>
      <c r="J7" s="10"/>
      <c r="K7" s="10"/>
      <c r="L7" s="10"/>
      <c r="M7" s="10"/>
      <c r="N7" s="10"/>
      <c r="O7" s="10"/>
      <c r="P7" s="10"/>
      <c r="Q7" s="10"/>
      <c r="R7" s="10"/>
      <c r="S7" s="10"/>
      <c r="T7" s="129"/>
      <c r="U7" s="128"/>
      <c r="V7" s="10">
        <v>3</v>
      </c>
      <c r="W7" s="10"/>
      <c r="X7" s="10"/>
      <c r="Y7" s="10"/>
      <c r="Z7" s="10"/>
      <c r="AA7" s="10"/>
      <c r="AB7" s="10"/>
      <c r="AC7" s="10"/>
      <c r="AD7" s="10"/>
      <c r="AE7" s="10"/>
      <c r="AF7" s="10"/>
      <c r="AG7" s="130"/>
      <c r="AH7" s="10"/>
      <c r="AI7" s="10"/>
      <c r="AJ7" s="10"/>
      <c r="AK7" s="131">
        <v>400</v>
      </c>
      <c r="AL7" s="122"/>
      <c r="AM7" s="132">
        <f t="shared" ref="AM7:AM69" si="29">AK7-(AK7*AL7)</f>
        <v>400</v>
      </c>
      <c r="AN7" s="50">
        <f t="shared" si="0"/>
        <v>3</v>
      </c>
      <c r="AO7" s="25">
        <f t="shared" ref="AO7:AO69" si="30">AM7*AN7</f>
        <v>1200</v>
      </c>
      <c r="AP7" s="2"/>
      <c r="BB7" s="127">
        <f t="shared" si="1"/>
        <v>0</v>
      </c>
      <c r="BC7" s="127">
        <f t="shared" si="2"/>
        <v>0</v>
      </c>
      <c r="BD7" s="127">
        <f t="shared" si="3"/>
        <v>0</v>
      </c>
      <c r="BE7" s="127">
        <f t="shared" si="4"/>
        <v>0</v>
      </c>
      <c r="BF7" s="127">
        <f t="shared" si="5"/>
        <v>0</v>
      </c>
      <c r="BG7" s="127">
        <f t="shared" si="6"/>
        <v>0</v>
      </c>
      <c r="BH7" s="127">
        <f t="shared" si="7"/>
        <v>0</v>
      </c>
      <c r="BI7" s="127">
        <f t="shared" si="8"/>
        <v>0</v>
      </c>
      <c r="BJ7" s="127">
        <f t="shared" si="9"/>
        <v>0</v>
      </c>
      <c r="BK7" s="127">
        <f t="shared" si="10"/>
        <v>0</v>
      </c>
      <c r="BL7" s="127">
        <f t="shared" si="11"/>
        <v>0</v>
      </c>
      <c r="BM7" s="127">
        <f t="shared" si="12"/>
        <v>0</v>
      </c>
      <c r="BN7" s="127"/>
      <c r="BO7" s="127">
        <f t="shared" si="13"/>
        <v>0</v>
      </c>
      <c r="BP7" s="127">
        <f t="shared" si="14"/>
        <v>1200</v>
      </c>
      <c r="BQ7" s="127"/>
      <c r="BR7" s="127">
        <f t="shared" si="15"/>
        <v>0</v>
      </c>
      <c r="BS7" s="127">
        <f t="shared" si="16"/>
        <v>0</v>
      </c>
      <c r="BT7" s="127">
        <f t="shared" si="17"/>
        <v>0</v>
      </c>
      <c r="BU7" s="127">
        <f t="shared" si="18"/>
        <v>0</v>
      </c>
      <c r="BV7" s="127">
        <f t="shared" si="19"/>
        <v>0</v>
      </c>
      <c r="BW7" s="127">
        <f t="shared" si="20"/>
        <v>0</v>
      </c>
      <c r="BX7" s="127">
        <f t="shared" si="21"/>
        <v>0</v>
      </c>
      <c r="BY7" s="127">
        <f t="shared" si="22"/>
        <v>0</v>
      </c>
      <c r="BZ7" s="127">
        <f t="shared" si="23"/>
        <v>0</v>
      </c>
      <c r="CA7" s="127">
        <f t="shared" si="24"/>
        <v>0</v>
      </c>
      <c r="CB7" s="127">
        <f t="shared" si="25"/>
        <v>0</v>
      </c>
      <c r="CC7" s="127">
        <f t="shared" si="26"/>
        <v>0</v>
      </c>
      <c r="CD7" s="127">
        <f t="shared" si="27"/>
        <v>0</v>
      </c>
      <c r="CE7" s="127">
        <f t="shared" si="28"/>
        <v>0</v>
      </c>
    </row>
    <row r="8" spans="1:83" ht="42" customHeight="1" thickBot="1" x14ac:dyDescent="0.3">
      <c r="A8" s="224"/>
      <c r="B8" s="191">
        <v>3</v>
      </c>
      <c r="C8" s="10">
        <v>2.4</v>
      </c>
      <c r="D8" s="11" t="s">
        <v>167</v>
      </c>
      <c r="E8" s="11" t="s">
        <v>117</v>
      </c>
      <c r="F8" s="10" t="s">
        <v>4</v>
      </c>
      <c r="G8" s="188"/>
      <c r="H8" s="188"/>
      <c r="I8" s="128"/>
      <c r="J8" s="10"/>
      <c r="K8" s="10"/>
      <c r="L8" s="10"/>
      <c r="M8" s="10"/>
      <c r="N8" s="10"/>
      <c r="O8" s="10"/>
      <c r="P8" s="10"/>
      <c r="Q8" s="10"/>
      <c r="R8" s="10"/>
      <c r="S8" s="10"/>
      <c r="T8" s="129"/>
      <c r="U8" s="128"/>
      <c r="V8" s="10">
        <v>1</v>
      </c>
      <c r="W8" s="10"/>
      <c r="X8" s="10"/>
      <c r="Y8" s="10"/>
      <c r="Z8" s="10"/>
      <c r="AA8" s="10"/>
      <c r="AB8" s="10"/>
      <c r="AC8" s="10"/>
      <c r="AD8" s="10"/>
      <c r="AE8" s="10"/>
      <c r="AF8" s="10"/>
      <c r="AG8" s="130"/>
      <c r="AH8" s="10"/>
      <c r="AI8" s="10"/>
      <c r="AJ8" s="10"/>
      <c r="AK8" s="131">
        <v>500</v>
      </c>
      <c r="AL8" s="122"/>
      <c r="AM8" s="132">
        <f t="shared" si="29"/>
        <v>500</v>
      </c>
      <c r="AN8" s="50">
        <f t="shared" si="0"/>
        <v>1</v>
      </c>
      <c r="AO8" s="25">
        <f t="shared" si="30"/>
        <v>500</v>
      </c>
      <c r="AP8" s="2"/>
      <c r="BB8" s="127">
        <f t="shared" si="1"/>
        <v>0</v>
      </c>
      <c r="BC8" s="127">
        <f t="shared" si="2"/>
        <v>0</v>
      </c>
      <c r="BD8" s="127">
        <f t="shared" si="3"/>
        <v>0</v>
      </c>
      <c r="BE8" s="127">
        <f t="shared" si="4"/>
        <v>0</v>
      </c>
      <c r="BF8" s="127">
        <f t="shared" si="5"/>
        <v>0</v>
      </c>
      <c r="BG8" s="127">
        <f t="shared" si="6"/>
        <v>0</v>
      </c>
      <c r="BH8" s="127">
        <f t="shared" si="7"/>
        <v>0</v>
      </c>
      <c r="BI8" s="127">
        <f t="shared" si="8"/>
        <v>0</v>
      </c>
      <c r="BJ8" s="127">
        <f t="shared" si="9"/>
        <v>0</v>
      </c>
      <c r="BK8" s="127">
        <f t="shared" si="10"/>
        <v>0</v>
      </c>
      <c r="BL8" s="127">
        <f t="shared" si="11"/>
        <v>0</v>
      </c>
      <c r="BM8" s="127">
        <f t="shared" si="12"/>
        <v>0</v>
      </c>
      <c r="BN8" s="82"/>
      <c r="BO8" s="127">
        <f t="shared" si="13"/>
        <v>0</v>
      </c>
      <c r="BP8" s="127">
        <f t="shared" si="14"/>
        <v>500</v>
      </c>
      <c r="BQ8" s="127"/>
      <c r="BR8" s="127">
        <f t="shared" si="15"/>
        <v>0</v>
      </c>
      <c r="BS8" s="127">
        <f t="shared" si="16"/>
        <v>0</v>
      </c>
      <c r="BT8" s="127">
        <f t="shared" si="17"/>
        <v>0</v>
      </c>
      <c r="BU8" s="127">
        <f t="shared" si="18"/>
        <v>0</v>
      </c>
      <c r="BV8" s="127">
        <f t="shared" si="19"/>
        <v>0</v>
      </c>
      <c r="BW8" s="127">
        <f t="shared" si="20"/>
        <v>0</v>
      </c>
      <c r="BX8" s="127">
        <f t="shared" si="21"/>
        <v>0</v>
      </c>
      <c r="BY8" s="127">
        <f t="shared" si="22"/>
        <v>0</v>
      </c>
      <c r="BZ8" s="127">
        <f t="shared" si="23"/>
        <v>0</v>
      </c>
      <c r="CA8" s="127">
        <f t="shared" si="24"/>
        <v>0</v>
      </c>
      <c r="CB8" s="127">
        <f t="shared" si="25"/>
        <v>0</v>
      </c>
      <c r="CC8" s="127">
        <f t="shared" si="26"/>
        <v>0</v>
      </c>
      <c r="CD8" s="127">
        <f t="shared" si="27"/>
        <v>0</v>
      </c>
      <c r="CE8" s="127">
        <f t="shared" si="28"/>
        <v>0</v>
      </c>
    </row>
    <row r="9" spans="1:83" ht="33.75" customHeight="1" thickBot="1" x14ac:dyDescent="0.3">
      <c r="A9" s="224"/>
      <c r="B9" s="191">
        <v>4</v>
      </c>
      <c r="C9" s="10">
        <v>2.5</v>
      </c>
      <c r="D9" s="11" t="s">
        <v>339</v>
      </c>
      <c r="E9" s="133" t="s">
        <v>369</v>
      </c>
      <c r="F9" s="10" t="s">
        <v>4</v>
      </c>
      <c r="G9" s="188"/>
      <c r="H9" s="188"/>
      <c r="I9" s="128"/>
      <c r="J9" s="10"/>
      <c r="K9" s="10"/>
      <c r="L9" s="10"/>
      <c r="M9" s="10"/>
      <c r="N9" s="10"/>
      <c r="O9" s="10"/>
      <c r="P9" s="10"/>
      <c r="Q9" s="10"/>
      <c r="R9" s="10"/>
      <c r="S9" s="10"/>
      <c r="T9" s="129"/>
      <c r="U9" s="128"/>
      <c r="V9" s="10">
        <v>8</v>
      </c>
      <c r="W9" s="10"/>
      <c r="X9" s="10"/>
      <c r="Y9" s="10"/>
      <c r="Z9" s="10"/>
      <c r="AA9" s="10"/>
      <c r="AB9" s="10"/>
      <c r="AC9" s="10"/>
      <c r="AD9" s="10"/>
      <c r="AE9" s="10"/>
      <c r="AF9" s="10"/>
      <c r="AG9" s="130"/>
      <c r="AH9" s="10"/>
      <c r="AI9" s="10"/>
      <c r="AJ9" s="10"/>
      <c r="AK9" s="131">
        <f>(1722.05+42.74)*1.3</f>
        <v>2294.2269999999999</v>
      </c>
      <c r="AL9" s="122"/>
      <c r="AM9" s="132">
        <f t="shared" si="29"/>
        <v>2294.2269999999999</v>
      </c>
      <c r="AN9" s="50">
        <f t="shared" si="0"/>
        <v>8</v>
      </c>
      <c r="AO9" s="25">
        <f t="shared" si="30"/>
        <v>18353.815999999999</v>
      </c>
      <c r="AP9" s="2"/>
      <c r="BB9" s="127">
        <f t="shared" si="1"/>
        <v>0</v>
      </c>
      <c r="BC9" s="127">
        <f t="shared" si="2"/>
        <v>0</v>
      </c>
      <c r="BD9" s="127">
        <f t="shared" si="3"/>
        <v>0</v>
      </c>
      <c r="BE9" s="127">
        <f t="shared" si="4"/>
        <v>0</v>
      </c>
      <c r="BF9" s="127">
        <f t="shared" si="5"/>
        <v>0</v>
      </c>
      <c r="BG9" s="127">
        <f t="shared" si="6"/>
        <v>0</v>
      </c>
      <c r="BH9" s="127">
        <f t="shared" si="7"/>
        <v>0</v>
      </c>
      <c r="BI9" s="127">
        <f t="shared" si="8"/>
        <v>0</v>
      </c>
      <c r="BJ9" s="127">
        <f t="shared" si="9"/>
        <v>0</v>
      </c>
      <c r="BK9" s="127">
        <f t="shared" si="10"/>
        <v>0</v>
      </c>
      <c r="BL9" s="127">
        <f t="shared" si="11"/>
        <v>0</v>
      </c>
      <c r="BM9" s="127">
        <f t="shared" si="12"/>
        <v>0</v>
      </c>
      <c r="BN9" s="82"/>
      <c r="BO9" s="127">
        <f t="shared" si="13"/>
        <v>0</v>
      </c>
      <c r="BP9" s="127">
        <f t="shared" si="14"/>
        <v>18353.815999999999</v>
      </c>
      <c r="BQ9" s="127"/>
      <c r="BR9" s="127">
        <f t="shared" si="15"/>
        <v>0</v>
      </c>
      <c r="BS9" s="127">
        <f t="shared" si="16"/>
        <v>0</v>
      </c>
      <c r="BT9" s="127">
        <f t="shared" si="17"/>
        <v>0</v>
      </c>
      <c r="BU9" s="127">
        <f t="shared" si="18"/>
        <v>0</v>
      </c>
      <c r="BV9" s="127">
        <f t="shared" si="19"/>
        <v>0</v>
      </c>
      <c r="BW9" s="127">
        <f t="shared" si="20"/>
        <v>0</v>
      </c>
      <c r="BX9" s="127">
        <f t="shared" si="21"/>
        <v>0</v>
      </c>
      <c r="BY9" s="127">
        <f t="shared" si="22"/>
        <v>0</v>
      </c>
      <c r="BZ9" s="127">
        <f t="shared" si="23"/>
        <v>0</v>
      </c>
      <c r="CA9" s="127">
        <f t="shared" si="24"/>
        <v>0</v>
      </c>
      <c r="CB9" s="127">
        <f t="shared" si="25"/>
        <v>0</v>
      </c>
      <c r="CC9" s="127">
        <f t="shared" si="26"/>
        <v>0</v>
      </c>
      <c r="CD9" s="127">
        <f t="shared" si="27"/>
        <v>0</v>
      </c>
      <c r="CE9" s="127">
        <f t="shared" si="28"/>
        <v>0</v>
      </c>
    </row>
    <row r="10" spans="1:83" ht="45.75" thickBot="1" x14ac:dyDescent="0.3">
      <c r="A10" s="224"/>
      <c r="B10" s="191">
        <v>5</v>
      </c>
      <c r="C10" s="10">
        <v>2.7</v>
      </c>
      <c r="D10" s="11" t="s">
        <v>362</v>
      </c>
      <c r="E10" s="133" t="s">
        <v>367</v>
      </c>
      <c r="F10" s="10" t="s">
        <v>4</v>
      </c>
      <c r="G10" s="188"/>
      <c r="H10" s="188"/>
      <c r="I10" s="128"/>
      <c r="J10" s="10"/>
      <c r="K10" s="10"/>
      <c r="L10" s="10"/>
      <c r="M10" s="10"/>
      <c r="N10" s="10"/>
      <c r="O10" s="10"/>
      <c r="P10" s="10"/>
      <c r="Q10" s="10"/>
      <c r="R10" s="10"/>
      <c r="S10" s="10"/>
      <c r="T10" s="129"/>
      <c r="U10" s="128"/>
      <c r="V10" s="10">
        <v>8</v>
      </c>
      <c r="W10" s="10"/>
      <c r="X10" s="10"/>
      <c r="Y10" s="10"/>
      <c r="Z10" s="10"/>
      <c r="AA10" s="10"/>
      <c r="AB10" s="10"/>
      <c r="AC10" s="10"/>
      <c r="AD10" s="10"/>
      <c r="AE10" s="10"/>
      <c r="AF10" s="10"/>
      <c r="AG10" s="130"/>
      <c r="AH10" s="10"/>
      <c r="AI10" s="10"/>
      <c r="AJ10" s="10"/>
      <c r="AK10" s="131">
        <f>338+299</f>
        <v>637</v>
      </c>
      <c r="AL10" s="122"/>
      <c r="AM10" s="132">
        <f t="shared" si="29"/>
        <v>637</v>
      </c>
      <c r="AN10" s="50">
        <f t="shared" si="0"/>
        <v>8</v>
      </c>
      <c r="AO10" s="25">
        <f t="shared" si="30"/>
        <v>5096</v>
      </c>
      <c r="AP10" s="2"/>
      <c r="BB10" s="127">
        <f t="shared" si="1"/>
        <v>0</v>
      </c>
      <c r="BC10" s="127">
        <f t="shared" si="2"/>
        <v>0</v>
      </c>
      <c r="BD10" s="127">
        <f t="shared" si="3"/>
        <v>0</v>
      </c>
      <c r="BE10" s="127">
        <f t="shared" si="4"/>
        <v>0</v>
      </c>
      <c r="BF10" s="127">
        <f t="shared" si="5"/>
        <v>0</v>
      </c>
      <c r="BG10" s="127">
        <f t="shared" si="6"/>
        <v>0</v>
      </c>
      <c r="BH10" s="127">
        <f t="shared" si="7"/>
        <v>0</v>
      </c>
      <c r="BI10" s="127">
        <f t="shared" si="8"/>
        <v>0</v>
      </c>
      <c r="BJ10" s="127">
        <f t="shared" si="9"/>
        <v>0</v>
      </c>
      <c r="BK10" s="127">
        <f t="shared" si="10"/>
        <v>0</v>
      </c>
      <c r="BL10" s="127">
        <f t="shared" si="11"/>
        <v>0</v>
      </c>
      <c r="BM10" s="127">
        <f t="shared" si="12"/>
        <v>0</v>
      </c>
      <c r="BN10" s="82"/>
      <c r="BO10" s="127">
        <f t="shared" si="13"/>
        <v>0</v>
      </c>
      <c r="BP10" s="127">
        <f t="shared" si="14"/>
        <v>5096</v>
      </c>
      <c r="BQ10" s="127"/>
      <c r="BR10" s="127">
        <f t="shared" si="15"/>
        <v>0</v>
      </c>
      <c r="BS10" s="127">
        <f t="shared" si="16"/>
        <v>0</v>
      </c>
      <c r="BT10" s="127">
        <f t="shared" si="17"/>
        <v>0</v>
      </c>
      <c r="BU10" s="127">
        <f t="shared" si="18"/>
        <v>0</v>
      </c>
      <c r="BV10" s="127">
        <f t="shared" si="19"/>
        <v>0</v>
      </c>
      <c r="BW10" s="127">
        <f t="shared" si="20"/>
        <v>0</v>
      </c>
      <c r="BX10" s="127">
        <f t="shared" si="21"/>
        <v>0</v>
      </c>
      <c r="BY10" s="127">
        <f t="shared" si="22"/>
        <v>0</v>
      </c>
      <c r="BZ10" s="127">
        <f t="shared" si="23"/>
        <v>0</v>
      </c>
      <c r="CA10" s="127">
        <f t="shared" si="24"/>
        <v>0</v>
      </c>
      <c r="CB10" s="127">
        <f t="shared" si="25"/>
        <v>0</v>
      </c>
      <c r="CC10" s="127">
        <f t="shared" si="26"/>
        <v>0</v>
      </c>
      <c r="CD10" s="127">
        <f t="shared" si="27"/>
        <v>0</v>
      </c>
      <c r="CE10" s="127">
        <f t="shared" si="28"/>
        <v>0</v>
      </c>
    </row>
    <row r="11" spans="1:83" ht="45.75" thickBot="1" x14ac:dyDescent="0.3">
      <c r="A11" s="224"/>
      <c r="B11" s="191">
        <v>6</v>
      </c>
      <c r="C11" s="10">
        <v>2.8</v>
      </c>
      <c r="D11" s="11" t="s">
        <v>363</v>
      </c>
      <c r="E11" s="133" t="s">
        <v>364</v>
      </c>
      <c r="F11" s="10" t="s">
        <v>4</v>
      </c>
      <c r="G11" s="188"/>
      <c r="H11" s="188"/>
      <c r="I11" s="128"/>
      <c r="J11" s="10"/>
      <c r="K11" s="10"/>
      <c r="L11" s="10"/>
      <c r="M11" s="10"/>
      <c r="N11" s="10"/>
      <c r="O11" s="10"/>
      <c r="P11" s="10"/>
      <c r="Q11" s="10"/>
      <c r="R11" s="10"/>
      <c r="S11" s="10"/>
      <c r="T11" s="129"/>
      <c r="U11" s="128"/>
      <c r="V11" s="10">
        <v>2</v>
      </c>
      <c r="W11" s="10"/>
      <c r="X11" s="10"/>
      <c r="Y11" s="10"/>
      <c r="Z11" s="10"/>
      <c r="AA11" s="10"/>
      <c r="AB11" s="10"/>
      <c r="AC11" s="10"/>
      <c r="AD11" s="10"/>
      <c r="AE11" s="10"/>
      <c r="AF11" s="10"/>
      <c r="AG11" s="130"/>
      <c r="AH11" s="10"/>
      <c r="AI11" s="10"/>
      <c r="AJ11" s="10"/>
      <c r="AK11" s="131">
        <f>(68.38+213)*1.3</f>
        <v>365.79399999999998</v>
      </c>
      <c r="AL11" s="122"/>
      <c r="AM11" s="132">
        <f t="shared" si="29"/>
        <v>365.79399999999998</v>
      </c>
      <c r="AN11" s="50">
        <f t="shared" si="0"/>
        <v>2</v>
      </c>
      <c r="AO11" s="25">
        <f t="shared" si="30"/>
        <v>731.58799999999997</v>
      </c>
      <c r="AP11" s="2"/>
      <c r="BB11" s="127">
        <f t="shared" si="1"/>
        <v>0</v>
      </c>
      <c r="BC11" s="127">
        <f t="shared" si="2"/>
        <v>0</v>
      </c>
      <c r="BD11" s="127">
        <f t="shared" si="3"/>
        <v>0</v>
      </c>
      <c r="BE11" s="127">
        <f t="shared" si="4"/>
        <v>0</v>
      </c>
      <c r="BF11" s="127">
        <f t="shared" si="5"/>
        <v>0</v>
      </c>
      <c r="BG11" s="127">
        <f t="shared" si="6"/>
        <v>0</v>
      </c>
      <c r="BH11" s="127">
        <f t="shared" si="7"/>
        <v>0</v>
      </c>
      <c r="BI11" s="127">
        <f t="shared" si="8"/>
        <v>0</v>
      </c>
      <c r="BJ11" s="127">
        <f t="shared" si="9"/>
        <v>0</v>
      </c>
      <c r="BK11" s="127">
        <f t="shared" si="10"/>
        <v>0</v>
      </c>
      <c r="BL11" s="127">
        <f t="shared" si="11"/>
        <v>0</v>
      </c>
      <c r="BM11" s="127">
        <f t="shared" si="12"/>
        <v>0</v>
      </c>
      <c r="BN11" s="82"/>
      <c r="BO11" s="127">
        <f t="shared" si="13"/>
        <v>0</v>
      </c>
      <c r="BP11" s="127">
        <f t="shared" si="14"/>
        <v>731.58799999999997</v>
      </c>
      <c r="BQ11" s="127"/>
      <c r="BR11" s="127">
        <f t="shared" si="15"/>
        <v>0</v>
      </c>
      <c r="BS11" s="127">
        <f t="shared" si="16"/>
        <v>0</v>
      </c>
      <c r="BT11" s="127">
        <f t="shared" si="17"/>
        <v>0</v>
      </c>
      <c r="BU11" s="127">
        <f t="shared" si="18"/>
        <v>0</v>
      </c>
      <c r="BV11" s="127">
        <f t="shared" si="19"/>
        <v>0</v>
      </c>
      <c r="BW11" s="127">
        <f t="shared" si="20"/>
        <v>0</v>
      </c>
      <c r="BX11" s="127">
        <f t="shared" si="21"/>
        <v>0</v>
      </c>
      <c r="BY11" s="127">
        <f t="shared" si="22"/>
        <v>0</v>
      </c>
      <c r="BZ11" s="127">
        <f t="shared" si="23"/>
        <v>0</v>
      </c>
      <c r="CA11" s="127">
        <f t="shared" si="24"/>
        <v>0</v>
      </c>
      <c r="CB11" s="127">
        <f t="shared" si="25"/>
        <v>0</v>
      </c>
      <c r="CC11" s="127">
        <f t="shared" si="26"/>
        <v>0</v>
      </c>
      <c r="CD11" s="127">
        <f t="shared" si="27"/>
        <v>0</v>
      </c>
      <c r="CE11" s="127">
        <f t="shared" si="28"/>
        <v>0</v>
      </c>
    </row>
    <row r="12" spans="1:83" thickBot="1" x14ac:dyDescent="0.3">
      <c r="A12" s="224"/>
      <c r="B12" s="191">
        <v>7</v>
      </c>
      <c r="C12" s="10">
        <v>2.9</v>
      </c>
      <c r="D12" s="11" t="s">
        <v>168</v>
      </c>
      <c r="E12" s="133" t="s">
        <v>382</v>
      </c>
      <c r="F12" s="10" t="s">
        <v>4</v>
      </c>
      <c r="G12" s="190" t="s">
        <v>374</v>
      </c>
      <c r="H12" s="190" t="s">
        <v>375</v>
      </c>
      <c r="I12" s="128"/>
      <c r="J12" s="10"/>
      <c r="K12" s="10"/>
      <c r="L12" s="10"/>
      <c r="M12" s="10"/>
      <c r="N12" s="10"/>
      <c r="O12" s="10"/>
      <c r="P12" s="10"/>
      <c r="Q12" s="10"/>
      <c r="R12" s="10"/>
      <c r="S12" s="10"/>
      <c r="T12" s="129"/>
      <c r="U12" s="128"/>
      <c r="V12" s="10">
        <v>1</v>
      </c>
      <c r="W12" s="10"/>
      <c r="X12" s="10"/>
      <c r="Y12" s="10"/>
      <c r="Z12" s="10"/>
      <c r="AA12" s="10"/>
      <c r="AB12" s="10"/>
      <c r="AC12" s="10"/>
      <c r="AD12" s="10"/>
      <c r="AE12" s="10"/>
      <c r="AF12" s="10"/>
      <c r="AG12" s="130"/>
      <c r="AH12" s="10"/>
      <c r="AI12" s="10"/>
      <c r="AJ12" s="10"/>
      <c r="AK12" s="131">
        <f>1650*1.3</f>
        <v>2145</v>
      </c>
      <c r="AL12" s="122"/>
      <c r="AM12" s="132">
        <f t="shared" si="29"/>
        <v>2145</v>
      </c>
      <c r="AN12" s="50">
        <f t="shared" si="0"/>
        <v>1</v>
      </c>
      <c r="AO12" s="25">
        <f t="shared" si="30"/>
        <v>2145</v>
      </c>
      <c r="AP12" s="2"/>
      <c r="BB12" s="127">
        <f t="shared" si="1"/>
        <v>0</v>
      </c>
      <c r="BC12" s="127">
        <f t="shared" si="2"/>
        <v>0</v>
      </c>
      <c r="BD12" s="127">
        <f t="shared" si="3"/>
        <v>0</v>
      </c>
      <c r="BE12" s="127">
        <f t="shared" si="4"/>
        <v>0</v>
      </c>
      <c r="BF12" s="127">
        <f t="shared" si="5"/>
        <v>0</v>
      </c>
      <c r="BG12" s="127">
        <f t="shared" si="6"/>
        <v>0</v>
      </c>
      <c r="BH12" s="127">
        <f t="shared" si="7"/>
        <v>0</v>
      </c>
      <c r="BI12" s="127">
        <f t="shared" si="8"/>
        <v>0</v>
      </c>
      <c r="BJ12" s="127">
        <f t="shared" si="9"/>
        <v>0</v>
      </c>
      <c r="BK12" s="127">
        <f t="shared" si="10"/>
        <v>0</v>
      </c>
      <c r="BL12" s="127">
        <f t="shared" si="11"/>
        <v>0</v>
      </c>
      <c r="BM12" s="127">
        <f t="shared" si="12"/>
        <v>0</v>
      </c>
      <c r="BN12" s="82"/>
      <c r="BO12" s="127">
        <f t="shared" si="13"/>
        <v>0</v>
      </c>
      <c r="BP12" s="127">
        <f t="shared" si="14"/>
        <v>2145</v>
      </c>
      <c r="BQ12" s="127"/>
      <c r="BR12" s="127">
        <f t="shared" si="15"/>
        <v>0</v>
      </c>
      <c r="BS12" s="127">
        <f t="shared" si="16"/>
        <v>0</v>
      </c>
      <c r="BT12" s="127">
        <f t="shared" si="17"/>
        <v>0</v>
      </c>
      <c r="BU12" s="127">
        <f t="shared" si="18"/>
        <v>0</v>
      </c>
      <c r="BV12" s="127">
        <f t="shared" si="19"/>
        <v>0</v>
      </c>
      <c r="BW12" s="127">
        <f t="shared" si="20"/>
        <v>0</v>
      </c>
      <c r="BX12" s="127">
        <f t="shared" si="21"/>
        <v>0</v>
      </c>
      <c r="BY12" s="127">
        <f t="shared" si="22"/>
        <v>0</v>
      </c>
      <c r="BZ12" s="127">
        <f t="shared" si="23"/>
        <v>0</v>
      </c>
      <c r="CA12" s="127">
        <f t="shared" si="24"/>
        <v>0</v>
      </c>
      <c r="CB12" s="127">
        <f t="shared" si="25"/>
        <v>0</v>
      </c>
      <c r="CC12" s="127">
        <f t="shared" si="26"/>
        <v>0</v>
      </c>
      <c r="CD12" s="127">
        <f t="shared" si="27"/>
        <v>0</v>
      </c>
      <c r="CE12" s="127">
        <f t="shared" si="28"/>
        <v>0</v>
      </c>
    </row>
    <row r="13" spans="1:83" ht="30.75" thickBot="1" x14ac:dyDescent="0.3">
      <c r="A13" s="224"/>
      <c r="B13" s="191">
        <v>8</v>
      </c>
      <c r="C13" s="138">
        <v>2.1</v>
      </c>
      <c r="D13" s="11" t="s">
        <v>169</v>
      </c>
      <c r="E13" s="11" t="s">
        <v>120</v>
      </c>
      <c r="F13" s="10" t="s">
        <v>4</v>
      </c>
      <c r="G13" s="188"/>
      <c r="H13" s="188"/>
      <c r="I13" s="128"/>
      <c r="J13" s="10"/>
      <c r="K13" s="10"/>
      <c r="L13" s="10"/>
      <c r="M13" s="10"/>
      <c r="N13" s="10"/>
      <c r="O13" s="10"/>
      <c r="P13" s="10"/>
      <c r="Q13" s="10"/>
      <c r="R13" s="10"/>
      <c r="S13" s="10"/>
      <c r="T13" s="129"/>
      <c r="U13" s="128"/>
      <c r="V13" s="10">
        <v>2</v>
      </c>
      <c r="W13" s="10"/>
      <c r="X13" s="10"/>
      <c r="Y13" s="10"/>
      <c r="Z13" s="10"/>
      <c r="AA13" s="10"/>
      <c r="AB13" s="10"/>
      <c r="AC13" s="10"/>
      <c r="AD13" s="10"/>
      <c r="AE13" s="10"/>
      <c r="AF13" s="10"/>
      <c r="AG13" s="130"/>
      <c r="AH13" s="10"/>
      <c r="AI13" s="10"/>
      <c r="AJ13" s="10"/>
      <c r="AK13" s="131">
        <f>1184.62*1.3</f>
        <v>1540.0059999999999</v>
      </c>
      <c r="AL13" s="122"/>
      <c r="AM13" s="132">
        <f t="shared" si="29"/>
        <v>1540.0059999999999</v>
      </c>
      <c r="AN13" s="50">
        <f t="shared" si="0"/>
        <v>2</v>
      </c>
      <c r="AO13" s="25">
        <f t="shared" si="30"/>
        <v>3080.0119999999997</v>
      </c>
      <c r="AP13" s="2"/>
      <c r="BB13" s="127">
        <f t="shared" si="1"/>
        <v>0</v>
      </c>
      <c r="BC13" s="127">
        <f t="shared" si="2"/>
        <v>0</v>
      </c>
      <c r="BD13" s="127">
        <f t="shared" si="3"/>
        <v>0</v>
      </c>
      <c r="BE13" s="127">
        <f t="shared" si="4"/>
        <v>0</v>
      </c>
      <c r="BF13" s="127">
        <f t="shared" si="5"/>
        <v>0</v>
      </c>
      <c r="BG13" s="127">
        <f t="shared" si="6"/>
        <v>0</v>
      </c>
      <c r="BH13" s="127">
        <f t="shared" si="7"/>
        <v>0</v>
      </c>
      <c r="BI13" s="127">
        <f t="shared" si="8"/>
        <v>0</v>
      </c>
      <c r="BJ13" s="127">
        <f t="shared" si="9"/>
        <v>0</v>
      </c>
      <c r="BK13" s="127">
        <f t="shared" si="10"/>
        <v>0</v>
      </c>
      <c r="BL13" s="127">
        <f t="shared" si="11"/>
        <v>0</v>
      </c>
      <c r="BM13" s="127">
        <f t="shared" si="12"/>
        <v>0</v>
      </c>
      <c r="BN13" s="82"/>
      <c r="BO13" s="127">
        <f t="shared" si="13"/>
        <v>0</v>
      </c>
      <c r="BP13" s="127">
        <f t="shared" si="14"/>
        <v>3080.0119999999997</v>
      </c>
      <c r="BQ13" s="127"/>
      <c r="BR13" s="127">
        <f t="shared" si="15"/>
        <v>0</v>
      </c>
      <c r="BS13" s="127">
        <f t="shared" si="16"/>
        <v>0</v>
      </c>
      <c r="BT13" s="127">
        <f t="shared" si="17"/>
        <v>0</v>
      </c>
      <c r="BU13" s="127">
        <f t="shared" si="18"/>
        <v>0</v>
      </c>
      <c r="BV13" s="127">
        <f t="shared" si="19"/>
        <v>0</v>
      </c>
      <c r="BW13" s="127">
        <f t="shared" si="20"/>
        <v>0</v>
      </c>
      <c r="BX13" s="127">
        <f t="shared" si="21"/>
        <v>0</v>
      </c>
      <c r="BY13" s="127">
        <f t="shared" si="22"/>
        <v>0</v>
      </c>
      <c r="BZ13" s="127">
        <f t="shared" si="23"/>
        <v>0</v>
      </c>
      <c r="CA13" s="127">
        <f t="shared" si="24"/>
        <v>0</v>
      </c>
      <c r="CB13" s="127">
        <f t="shared" si="25"/>
        <v>0</v>
      </c>
      <c r="CC13" s="127">
        <f t="shared" si="26"/>
        <v>0</v>
      </c>
      <c r="CD13" s="127">
        <f t="shared" si="27"/>
        <v>0</v>
      </c>
      <c r="CE13" s="127">
        <f t="shared" si="28"/>
        <v>0</v>
      </c>
    </row>
    <row r="14" spans="1:83" ht="30.75" thickBot="1" x14ac:dyDescent="0.3">
      <c r="A14" s="224"/>
      <c r="B14" s="191">
        <v>9</v>
      </c>
      <c r="C14" s="10">
        <v>2.11</v>
      </c>
      <c r="D14" s="11" t="s">
        <v>170</v>
      </c>
      <c r="E14" s="11" t="s">
        <v>121</v>
      </c>
      <c r="F14" s="10" t="s">
        <v>4</v>
      </c>
      <c r="G14" s="188"/>
      <c r="H14" s="188"/>
      <c r="I14" s="128">
        <v>1</v>
      </c>
      <c r="J14" s="10"/>
      <c r="K14" s="10"/>
      <c r="L14" s="10"/>
      <c r="M14" s="10"/>
      <c r="N14" s="10"/>
      <c r="O14" s="10"/>
      <c r="P14" s="10"/>
      <c r="Q14" s="10"/>
      <c r="R14" s="10"/>
      <c r="S14" s="10"/>
      <c r="T14" s="129"/>
      <c r="U14" s="128"/>
      <c r="V14" s="10">
        <v>2</v>
      </c>
      <c r="W14" s="10"/>
      <c r="X14" s="10"/>
      <c r="Y14" s="10"/>
      <c r="Z14" s="10"/>
      <c r="AA14" s="10"/>
      <c r="AB14" s="10"/>
      <c r="AC14" s="10"/>
      <c r="AD14" s="10"/>
      <c r="AE14" s="10"/>
      <c r="AF14" s="10"/>
      <c r="AG14" s="130"/>
      <c r="AH14" s="10"/>
      <c r="AI14" s="10"/>
      <c r="AJ14" s="10"/>
      <c r="AK14" s="131">
        <v>1600</v>
      </c>
      <c r="AL14" s="122"/>
      <c r="AM14" s="132">
        <f t="shared" si="29"/>
        <v>1600</v>
      </c>
      <c r="AN14" s="50">
        <f t="shared" si="0"/>
        <v>3</v>
      </c>
      <c r="AO14" s="25">
        <f t="shared" si="30"/>
        <v>4800</v>
      </c>
      <c r="AP14" s="2"/>
      <c r="BB14" s="127">
        <f t="shared" si="1"/>
        <v>1600</v>
      </c>
      <c r="BC14" s="127">
        <f t="shared" si="2"/>
        <v>0</v>
      </c>
      <c r="BD14" s="127">
        <f t="shared" si="3"/>
        <v>0</v>
      </c>
      <c r="BE14" s="127">
        <f t="shared" si="4"/>
        <v>0</v>
      </c>
      <c r="BF14" s="127">
        <f t="shared" si="5"/>
        <v>0</v>
      </c>
      <c r="BG14" s="127">
        <f t="shared" si="6"/>
        <v>0</v>
      </c>
      <c r="BH14" s="127">
        <f t="shared" si="7"/>
        <v>0</v>
      </c>
      <c r="BI14" s="127">
        <f t="shared" si="8"/>
        <v>0</v>
      </c>
      <c r="BJ14" s="127">
        <f t="shared" si="9"/>
        <v>0</v>
      </c>
      <c r="BK14" s="127">
        <f t="shared" si="10"/>
        <v>0</v>
      </c>
      <c r="BL14" s="127">
        <f t="shared" si="11"/>
        <v>0</v>
      </c>
      <c r="BM14" s="127">
        <f t="shared" si="12"/>
        <v>0</v>
      </c>
      <c r="BN14" s="82"/>
      <c r="BO14" s="127">
        <f t="shared" si="13"/>
        <v>0</v>
      </c>
      <c r="BP14" s="127">
        <f t="shared" si="14"/>
        <v>3200</v>
      </c>
      <c r="BQ14" s="127"/>
      <c r="BR14" s="127">
        <f t="shared" si="15"/>
        <v>0</v>
      </c>
      <c r="BS14" s="127">
        <f t="shared" si="16"/>
        <v>0</v>
      </c>
      <c r="BT14" s="127">
        <f t="shared" si="17"/>
        <v>0</v>
      </c>
      <c r="BU14" s="127">
        <f t="shared" si="18"/>
        <v>0</v>
      </c>
      <c r="BV14" s="127">
        <f t="shared" si="19"/>
        <v>0</v>
      </c>
      <c r="BW14" s="127">
        <f t="shared" si="20"/>
        <v>0</v>
      </c>
      <c r="BX14" s="127">
        <f t="shared" si="21"/>
        <v>0</v>
      </c>
      <c r="BY14" s="127">
        <f t="shared" si="22"/>
        <v>0</v>
      </c>
      <c r="BZ14" s="127">
        <f t="shared" si="23"/>
        <v>0</v>
      </c>
      <c r="CA14" s="127">
        <f t="shared" si="24"/>
        <v>0</v>
      </c>
      <c r="CB14" s="127">
        <f t="shared" si="25"/>
        <v>0</v>
      </c>
      <c r="CC14" s="127">
        <f t="shared" si="26"/>
        <v>0</v>
      </c>
      <c r="CD14" s="127">
        <f t="shared" si="27"/>
        <v>0</v>
      </c>
      <c r="CE14" s="127">
        <f t="shared" si="28"/>
        <v>0</v>
      </c>
    </row>
    <row r="15" spans="1:83" ht="49.5" customHeight="1" thickBot="1" x14ac:dyDescent="0.3">
      <c r="A15" s="224"/>
      <c r="B15" s="191">
        <v>10</v>
      </c>
      <c r="C15" s="138">
        <v>2.12</v>
      </c>
      <c r="D15" s="11" t="s">
        <v>274</v>
      </c>
      <c r="E15" s="11" t="s">
        <v>370</v>
      </c>
      <c r="F15" s="10" t="s">
        <v>4</v>
      </c>
      <c r="G15" s="188"/>
      <c r="H15" s="188"/>
      <c r="I15" s="128"/>
      <c r="J15" s="10"/>
      <c r="K15" s="10"/>
      <c r="L15" s="10"/>
      <c r="M15" s="10"/>
      <c r="N15" s="10"/>
      <c r="O15" s="10"/>
      <c r="P15" s="10"/>
      <c r="Q15" s="10"/>
      <c r="R15" s="10"/>
      <c r="S15" s="10"/>
      <c r="T15" s="129"/>
      <c r="U15" s="128"/>
      <c r="V15" s="10">
        <v>1</v>
      </c>
      <c r="W15" s="10"/>
      <c r="X15" s="10"/>
      <c r="Y15" s="10"/>
      <c r="Z15" s="10"/>
      <c r="AA15" s="10"/>
      <c r="AB15" s="10"/>
      <c r="AC15" s="10"/>
      <c r="AD15" s="10"/>
      <c r="AE15" s="10"/>
      <c r="AF15" s="10"/>
      <c r="AG15" s="130"/>
      <c r="AH15" s="10"/>
      <c r="AI15" s="10"/>
      <c r="AJ15" s="10"/>
      <c r="AK15" s="131">
        <v>20000</v>
      </c>
      <c r="AL15" s="122"/>
      <c r="AM15" s="132">
        <f t="shared" si="29"/>
        <v>20000</v>
      </c>
      <c r="AN15" s="50">
        <f t="shared" si="0"/>
        <v>1</v>
      </c>
      <c r="AO15" s="25">
        <f t="shared" si="30"/>
        <v>20000</v>
      </c>
      <c r="AP15" s="2"/>
      <c r="BB15" s="127">
        <f t="shared" si="1"/>
        <v>0</v>
      </c>
      <c r="BC15" s="127">
        <f t="shared" si="2"/>
        <v>0</v>
      </c>
      <c r="BD15" s="127">
        <f t="shared" si="3"/>
        <v>0</v>
      </c>
      <c r="BE15" s="127">
        <f t="shared" si="4"/>
        <v>0</v>
      </c>
      <c r="BF15" s="127">
        <f t="shared" si="5"/>
        <v>0</v>
      </c>
      <c r="BG15" s="127">
        <f t="shared" si="6"/>
        <v>0</v>
      </c>
      <c r="BH15" s="127">
        <f t="shared" si="7"/>
        <v>0</v>
      </c>
      <c r="BI15" s="127">
        <f t="shared" si="8"/>
        <v>0</v>
      </c>
      <c r="BJ15" s="127">
        <f t="shared" si="9"/>
        <v>0</v>
      </c>
      <c r="BK15" s="127">
        <f t="shared" si="10"/>
        <v>0</v>
      </c>
      <c r="BL15" s="127">
        <f t="shared" si="11"/>
        <v>0</v>
      </c>
      <c r="BM15" s="127">
        <f t="shared" si="12"/>
        <v>0</v>
      </c>
      <c r="BN15" s="82"/>
      <c r="BO15" s="127">
        <f t="shared" si="13"/>
        <v>0</v>
      </c>
      <c r="BP15" s="127">
        <f t="shared" si="14"/>
        <v>20000</v>
      </c>
      <c r="BQ15" s="127"/>
      <c r="BR15" s="127">
        <f t="shared" si="15"/>
        <v>0</v>
      </c>
      <c r="BS15" s="127">
        <f t="shared" si="16"/>
        <v>0</v>
      </c>
      <c r="BT15" s="127">
        <f t="shared" si="17"/>
        <v>0</v>
      </c>
      <c r="BU15" s="127">
        <f t="shared" si="18"/>
        <v>0</v>
      </c>
      <c r="BV15" s="127">
        <f t="shared" si="19"/>
        <v>0</v>
      </c>
      <c r="BW15" s="127">
        <f t="shared" si="20"/>
        <v>0</v>
      </c>
      <c r="BX15" s="127">
        <f t="shared" si="21"/>
        <v>0</v>
      </c>
      <c r="BY15" s="127">
        <f t="shared" si="22"/>
        <v>0</v>
      </c>
      <c r="BZ15" s="127">
        <f t="shared" si="23"/>
        <v>0</v>
      </c>
      <c r="CA15" s="127">
        <f t="shared" si="24"/>
        <v>0</v>
      </c>
      <c r="CB15" s="127">
        <f t="shared" si="25"/>
        <v>0</v>
      </c>
      <c r="CC15" s="127">
        <f t="shared" si="26"/>
        <v>0</v>
      </c>
      <c r="CD15" s="127">
        <f t="shared" si="27"/>
        <v>0</v>
      </c>
      <c r="CE15" s="127">
        <f t="shared" si="28"/>
        <v>0</v>
      </c>
    </row>
    <row r="16" spans="1:83" ht="32.25" customHeight="1" thickBot="1" x14ac:dyDescent="0.3">
      <c r="A16" s="224"/>
      <c r="B16" s="191">
        <v>11</v>
      </c>
      <c r="C16" s="10">
        <v>2.13</v>
      </c>
      <c r="D16" s="11" t="s">
        <v>309</v>
      </c>
      <c r="E16" s="133" t="s">
        <v>380</v>
      </c>
      <c r="F16" s="10" t="s">
        <v>4</v>
      </c>
      <c r="G16" s="190" t="s">
        <v>374</v>
      </c>
      <c r="H16" s="190" t="s">
        <v>376</v>
      </c>
      <c r="I16" s="128">
        <v>10</v>
      </c>
      <c r="J16" s="10"/>
      <c r="K16" s="10"/>
      <c r="L16" s="10"/>
      <c r="M16" s="10"/>
      <c r="N16" s="10"/>
      <c r="O16" s="10"/>
      <c r="P16" s="10"/>
      <c r="Q16" s="10"/>
      <c r="R16" s="10"/>
      <c r="S16" s="10"/>
      <c r="T16" s="129"/>
      <c r="U16" s="128"/>
      <c r="V16" s="10"/>
      <c r="W16" s="10"/>
      <c r="X16" s="10"/>
      <c r="Y16" s="10"/>
      <c r="Z16" s="10"/>
      <c r="AA16" s="10"/>
      <c r="AB16" s="10"/>
      <c r="AC16" s="10"/>
      <c r="AD16" s="10"/>
      <c r="AE16" s="10"/>
      <c r="AF16" s="10"/>
      <c r="AG16" s="130"/>
      <c r="AH16" s="10"/>
      <c r="AI16" s="10"/>
      <c r="AJ16" s="10"/>
      <c r="AK16" s="131">
        <f>5450*1.3</f>
        <v>7085</v>
      </c>
      <c r="AL16" s="122"/>
      <c r="AM16" s="132">
        <f t="shared" si="29"/>
        <v>7085</v>
      </c>
      <c r="AN16" s="50">
        <f t="shared" si="0"/>
        <v>10</v>
      </c>
      <c r="AO16" s="25">
        <f t="shared" si="30"/>
        <v>70850</v>
      </c>
      <c r="AP16" s="2"/>
      <c r="BB16" s="127"/>
      <c r="BC16" s="127">
        <f t="shared" si="2"/>
        <v>0</v>
      </c>
      <c r="BD16" s="127">
        <f t="shared" si="3"/>
        <v>0</v>
      </c>
      <c r="BE16" s="127">
        <f t="shared" si="4"/>
        <v>0</v>
      </c>
      <c r="BF16" s="127">
        <f t="shared" si="5"/>
        <v>0</v>
      </c>
      <c r="BG16" s="127">
        <f t="shared" si="6"/>
        <v>0</v>
      </c>
      <c r="BH16" s="127">
        <f t="shared" si="7"/>
        <v>0</v>
      </c>
      <c r="BI16" s="127">
        <f t="shared" si="8"/>
        <v>0</v>
      </c>
      <c r="BJ16" s="127">
        <f t="shared" si="9"/>
        <v>0</v>
      </c>
      <c r="BK16" s="127">
        <f t="shared" si="10"/>
        <v>0</v>
      </c>
      <c r="BL16" s="127">
        <f t="shared" si="11"/>
        <v>0</v>
      </c>
      <c r="BM16" s="127">
        <f t="shared" si="12"/>
        <v>0</v>
      </c>
      <c r="BN16" s="82"/>
      <c r="BO16" s="127">
        <f t="shared" si="13"/>
        <v>0</v>
      </c>
      <c r="BP16" s="127"/>
      <c r="BQ16" s="127"/>
      <c r="BR16" s="127">
        <f t="shared" si="15"/>
        <v>0</v>
      </c>
      <c r="BS16" s="127">
        <f t="shared" si="16"/>
        <v>0</v>
      </c>
      <c r="BT16" s="127">
        <f t="shared" si="17"/>
        <v>0</v>
      </c>
      <c r="BU16" s="127">
        <f t="shared" si="18"/>
        <v>0</v>
      </c>
      <c r="BV16" s="127">
        <f t="shared" si="19"/>
        <v>0</v>
      </c>
      <c r="BW16" s="127">
        <f t="shared" si="20"/>
        <v>0</v>
      </c>
      <c r="BX16" s="127">
        <f t="shared" si="21"/>
        <v>0</v>
      </c>
      <c r="BY16" s="127">
        <f t="shared" si="22"/>
        <v>0</v>
      </c>
      <c r="BZ16" s="127">
        <f t="shared" si="23"/>
        <v>0</v>
      </c>
      <c r="CA16" s="127">
        <f t="shared" si="24"/>
        <v>0</v>
      </c>
      <c r="CB16" s="127">
        <f t="shared" si="25"/>
        <v>0</v>
      </c>
      <c r="CC16" s="127">
        <f t="shared" si="26"/>
        <v>0</v>
      </c>
      <c r="CD16" s="127">
        <f t="shared" si="27"/>
        <v>0</v>
      </c>
      <c r="CE16" s="127">
        <f t="shared" si="28"/>
        <v>0</v>
      </c>
    </row>
    <row r="17" spans="1:83" ht="33" customHeight="1" thickBot="1" x14ac:dyDescent="0.3">
      <c r="A17" s="224"/>
      <c r="B17" s="191">
        <v>12</v>
      </c>
      <c r="C17" s="138">
        <v>2.14</v>
      </c>
      <c r="D17" s="11" t="s">
        <v>310</v>
      </c>
      <c r="E17" s="133" t="s">
        <v>380</v>
      </c>
      <c r="F17" s="10" t="s">
        <v>4</v>
      </c>
      <c r="G17" s="190" t="s">
        <v>374</v>
      </c>
      <c r="H17" s="190" t="s">
        <v>377</v>
      </c>
      <c r="I17" s="128">
        <v>8</v>
      </c>
      <c r="J17" s="10"/>
      <c r="K17" s="10"/>
      <c r="L17" s="10"/>
      <c r="M17" s="10"/>
      <c r="N17" s="10"/>
      <c r="O17" s="10"/>
      <c r="P17" s="10"/>
      <c r="Q17" s="10"/>
      <c r="R17" s="10"/>
      <c r="S17" s="10"/>
      <c r="T17" s="129"/>
      <c r="U17" s="128"/>
      <c r="V17" s="10"/>
      <c r="W17" s="10"/>
      <c r="X17" s="10"/>
      <c r="Y17" s="10"/>
      <c r="Z17" s="10"/>
      <c r="AA17" s="10"/>
      <c r="AB17" s="10"/>
      <c r="AC17" s="10"/>
      <c r="AD17" s="10"/>
      <c r="AE17" s="10"/>
      <c r="AF17" s="10"/>
      <c r="AG17" s="130"/>
      <c r="AH17" s="10"/>
      <c r="AI17" s="10"/>
      <c r="AJ17" s="10"/>
      <c r="AK17" s="131">
        <f>3295*1.3</f>
        <v>4283.5</v>
      </c>
      <c r="AL17" s="122"/>
      <c r="AM17" s="132">
        <f t="shared" si="29"/>
        <v>4283.5</v>
      </c>
      <c r="AN17" s="50">
        <f t="shared" si="0"/>
        <v>8</v>
      </c>
      <c r="AO17" s="25">
        <f t="shared" si="30"/>
        <v>34268</v>
      </c>
      <c r="AP17" s="2"/>
      <c r="BB17" s="127"/>
      <c r="BC17" s="127">
        <f t="shared" si="2"/>
        <v>0</v>
      </c>
      <c r="BD17" s="127">
        <f t="shared" si="3"/>
        <v>0</v>
      </c>
      <c r="BE17" s="127">
        <f t="shared" si="4"/>
        <v>0</v>
      </c>
      <c r="BF17" s="127">
        <f t="shared" si="5"/>
        <v>0</v>
      </c>
      <c r="BG17" s="127">
        <f t="shared" si="6"/>
        <v>0</v>
      </c>
      <c r="BH17" s="127">
        <f t="shared" si="7"/>
        <v>0</v>
      </c>
      <c r="BI17" s="127">
        <f t="shared" si="8"/>
        <v>0</v>
      </c>
      <c r="BJ17" s="127">
        <f t="shared" si="9"/>
        <v>0</v>
      </c>
      <c r="BK17" s="127">
        <f t="shared" si="10"/>
        <v>0</v>
      </c>
      <c r="BL17" s="127">
        <f t="shared" si="11"/>
        <v>0</v>
      </c>
      <c r="BM17" s="127">
        <f t="shared" si="12"/>
        <v>0</v>
      </c>
      <c r="BN17" s="82"/>
      <c r="BO17" s="127">
        <f t="shared" si="13"/>
        <v>0</v>
      </c>
      <c r="BP17" s="127"/>
      <c r="BQ17" s="127"/>
      <c r="BR17" s="127">
        <f t="shared" si="15"/>
        <v>0</v>
      </c>
      <c r="BS17" s="127">
        <f t="shared" si="16"/>
        <v>0</v>
      </c>
      <c r="BT17" s="127">
        <f t="shared" si="17"/>
        <v>0</v>
      </c>
      <c r="BU17" s="127">
        <f t="shared" si="18"/>
        <v>0</v>
      </c>
      <c r="BV17" s="127">
        <f t="shared" si="19"/>
        <v>0</v>
      </c>
      <c r="BW17" s="127">
        <f t="shared" si="20"/>
        <v>0</v>
      </c>
      <c r="BX17" s="127">
        <f t="shared" si="21"/>
        <v>0</v>
      </c>
      <c r="BY17" s="127">
        <f t="shared" si="22"/>
        <v>0</v>
      </c>
      <c r="BZ17" s="127">
        <f t="shared" si="23"/>
        <v>0</v>
      </c>
      <c r="CA17" s="127">
        <f t="shared" si="24"/>
        <v>0</v>
      </c>
      <c r="CB17" s="127">
        <f t="shared" si="25"/>
        <v>0</v>
      </c>
      <c r="CC17" s="127">
        <f t="shared" si="26"/>
        <v>0</v>
      </c>
      <c r="CD17" s="127">
        <f t="shared" si="27"/>
        <v>0</v>
      </c>
      <c r="CE17" s="127">
        <f t="shared" si="28"/>
        <v>0</v>
      </c>
    </row>
    <row r="18" spans="1:83" ht="36.75" customHeight="1" thickBot="1" x14ac:dyDescent="0.3">
      <c r="A18" s="224"/>
      <c r="B18" s="191">
        <v>13</v>
      </c>
      <c r="C18" s="138">
        <v>2.15</v>
      </c>
      <c r="D18" s="11" t="s">
        <v>311</v>
      </c>
      <c r="E18" s="11" t="s">
        <v>312</v>
      </c>
      <c r="F18" s="10" t="s">
        <v>4</v>
      </c>
      <c r="G18" s="188"/>
      <c r="H18" s="188"/>
      <c r="I18" s="128">
        <v>1</v>
      </c>
      <c r="J18" s="10"/>
      <c r="K18" s="10"/>
      <c r="L18" s="10"/>
      <c r="M18" s="10"/>
      <c r="N18" s="10"/>
      <c r="O18" s="10"/>
      <c r="P18" s="10"/>
      <c r="Q18" s="10"/>
      <c r="R18" s="10"/>
      <c r="S18" s="10"/>
      <c r="T18" s="129"/>
      <c r="U18" s="128"/>
      <c r="V18" s="10">
        <v>5</v>
      </c>
      <c r="W18" s="10"/>
      <c r="X18" s="10"/>
      <c r="Y18" s="10"/>
      <c r="Z18" s="10"/>
      <c r="AA18" s="10"/>
      <c r="AB18" s="10"/>
      <c r="AC18" s="10"/>
      <c r="AD18" s="10"/>
      <c r="AE18" s="10"/>
      <c r="AF18" s="10"/>
      <c r="AG18" s="130"/>
      <c r="AH18" s="10"/>
      <c r="AI18" s="10"/>
      <c r="AJ18" s="10"/>
      <c r="AK18" s="139">
        <v>500</v>
      </c>
      <c r="AL18" s="122"/>
      <c r="AM18" s="132">
        <f t="shared" si="29"/>
        <v>500</v>
      </c>
      <c r="AN18" s="50">
        <f t="shared" si="0"/>
        <v>6</v>
      </c>
      <c r="AO18" s="25">
        <f t="shared" si="30"/>
        <v>3000</v>
      </c>
      <c r="AP18" s="2"/>
      <c r="BB18" s="127">
        <f t="shared" ref="BB18:BB23" si="31">AK18*I18</f>
        <v>500</v>
      </c>
      <c r="BC18" s="127">
        <f t="shared" si="2"/>
        <v>0</v>
      </c>
      <c r="BD18" s="127">
        <f t="shared" si="3"/>
        <v>0</v>
      </c>
      <c r="BE18" s="127">
        <f t="shared" si="4"/>
        <v>0</v>
      </c>
      <c r="BF18" s="127">
        <f t="shared" si="5"/>
        <v>0</v>
      </c>
      <c r="BG18" s="127">
        <f t="shared" si="6"/>
        <v>0</v>
      </c>
      <c r="BH18" s="127">
        <f t="shared" si="7"/>
        <v>0</v>
      </c>
      <c r="BI18" s="127">
        <f t="shared" si="8"/>
        <v>0</v>
      </c>
      <c r="BJ18" s="127">
        <f t="shared" si="9"/>
        <v>0</v>
      </c>
      <c r="BK18" s="127">
        <f t="shared" si="10"/>
        <v>0</v>
      </c>
      <c r="BL18" s="127">
        <f t="shared" si="11"/>
        <v>0</v>
      </c>
      <c r="BM18" s="127">
        <f t="shared" si="12"/>
        <v>0</v>
      </c>
      <c r="BN18" s="82"/>
      <c r="BO18" s="127">
        <f t="shared" si="13"/>
        <v>0</v>
      </c>
      <c r="BP18" s="127">
        <f>AK18*V18</f>
        <v>2500</v>
      </c>
      <c r="BQ18" s="127"/>
      <c r="BR18" s="127">
        <f t="shared" si="15"/>
        <v>0</v>
      </c>
      <c r="BS18" s="127">
        <f t="shared" si="16"/>
        <v>0</v>
      </c>
      <c r="BT18" s="127">
        <f t="shared" si="17"/>
        <v>0</v>
      </c>
      <c r="BU18" s="127">
        <f t="shared" si="18"/>
        <v>0</v>
      </c>
      <c r="BV18" s="127">
        <f t="shared" si="19"/>
        <v>0</v>
      </c>
      <c r="BW18" s="127">
        <f t="shared" si="20"/>
        <v>0</v>
      </c>
      <c r="BX18" s="127">
        <f t="shared" si="21"/>
        <v>0</v>
      </c>
      <c r="BY18" s="127">
        <f t="shared" si="22"/>
        <v>0</v>
      </c>
      <c r="BZ18" s="127">
        <f t="shared" si="23"/>
        <v>0</v>
      </c>
      <c r="CA18" s="127">
        <f t="shared" si="24"/>
        <v>0</v>
      </c>
      <c r="CB18" s="127">
        <f t="shared" si="25"/>
        <v>0</v>
      </c>
      <c r="CC18" s="127">
        <f t="shared" si="26"/>
        <v>0</v>
      </c>
      <c r="CD18" s="127">
        <f t="shared" si="27"/>
        <v>0</v>
      </c>
      <c r="CE18" s="127">
        <f t="shared" si="28"/>
        <v>0</v>
      </c>
    </row>
    <row r="19" spans="1:83" ht="22.5" customHeight="1" thickBot="1" x14ac:dyDescent="0.3">
      <c r="A19" s="225"/>
      <c r="B19" s="191">
        <v>14</v>
      </c>
      <c r="C19" s="10">
        <v>2.16</v>
      </c>
      <c r="D19" s="11" t="s">
        <v>8</v>
      </c>
      <c r="E19" s="133" t="s">
        <v>381</v>
      </c>
      <c r="F19" s="10" t="s">
        <v>4</v>
      </c>
      <c r="G19" s="190" t="s">
        <v>378</v>
      </c>
      <c r="H19" s="190" t="s">
        <v>379</v>
      </c>
      <c r="I19" s="128"/>
      <c r="J19" s="10"/>
      <c r="K19" s="10"/>
      <c r="L19" s="10"/>
      <c r="M19" s="10"/>
      <c r="N19" s="10"/>
      <c r="O19" s="10"/>
      <c r="P19" s="10"/>
      <c r="Q19" s="10"/>
      <c r="R19" s="10"/>
      <c r="S19" s="10"/>
      <c r="T19" s="129"/>
      <c r="U19" s="128"/>
      <c r="V19" s="10">
        <v>1</v>
      </c>
      <c r="W19" s="10"/>
      <c r="X19" s="10"/>
      <c r="Y19" s="10"/>
      <c r="Z19" s="10"/>
      <c r="AA19" s="10"/>
      <c r="AB19" s="10"/>
      <c r="AC19" s="10"/>
      <c r="AD19" s="10"/>
      <c r="AE19" s="10"/>
      <c r="AF19" s="10"/>
      <c r="AG19" s="130"/>
      <c r="AH19" s="10"/>
      <c r="AI19" s="10"/>
      <c r="AJ19" s="10"/>
      <c r="AK19" s="131">
        <f>3990*1.3</f>
        <v>5187</v>
      </c>
      <c r="AL19" s="122"/>
      <c r="AM19" s="132">
        <f t="shared" si="29"/>
        <v>5187</v>
      </c>
      <c r="AN19" s="50">
        <f t="shared" si="0"/>
        <v>1</v>
      </c>
      <c r="AO19" s="25">
        <f t="shared" si="30"/>
        <v>5187</v>
      </c>
      <c r="AP19" s="2"/>
      <c r="BB19" s="127">
        <f t="shared" si="31"/>
        <v>0</v>
      </c>
      <c r="BC19" s="127">
        <f t="shared" si="2"/>
        <v>0</v>
      </c>
      <c r="BD19" s="127">
        <f t="shared" si="3"/>
        <v>0</v>
      </c>
      <c r="BE19" s="127">
        <f t="shared" si="4"/>
        <v>0</v>
      </c>
      <c r="BF19" s="127">
        <f t="shared" si="5"/>
        <v>0</v>
      </c>
      <c r="BG19" s="127">
        <f t="shared" si="6"/>
        <v>0</v>
      </c>
      <c r="BH19" s="127">
        <f t="shared" si="7"/>
        <v>0</v>
      </c>
      <c r="BI19" s="127">
        <f t="shared" si="8"/>
        <v>0</v>
      </c>
      <c r="BJ19" s="127">
        <f t="shared" si="9"/>
        <v>0</v>
      </c>
      <c r="BK19" s="127">
        <f t="shared" si="10"/>
        <v>0</v>
      </c>
      <c r="BL19" s="127">
        <f t="shared" si="11"/>
        <v>0</v>
      </c>
      <c r="BM19" s="127">
        <f t="shared" si="12"/>
        <v>0</v>
      </c>
      <c r="BN19" s="82"/>
      <c r="BO19" s="127">
        <f t="shared" si="13"/>
        <v>0</v>
      </c>
      <c r="BP19" s="127">
        <f>AK19*V19</f>
        <v>5187</v>
      </c>
      <c r="BQ19" s="127"/>
      <c r="BR19" s="127">
        <f t="shared" si="15"/>
        <v>0</v>
      </c>
      <c r="BS19" s="127">
        <f t="shared" si="16"/>
        <v>0</v>
      </c>
      <c r="BT19" s="127">
        <f t="shared" si="17"/>
        <v>0</v>
      </c>
      <c r="BU19" s="127">
        <f t="shared" si="18"/>
        <v>0</v>
      </c>
      <c r="BV19" s="127">
        <f t="shared" si="19"/>
        <v>0</v>
      </c>
      <c r="BW19" s="127">
        <f t="shared" si="20"/>
        <v>0</v>
      </c>
      <c r="BX19" s="127">
        <f t="shared" si="21"/>
        <v>0</v>
      </c>
      <c r="BY19" s="127">
        <f t="shared" si="22"/>
        <v>0</v>
      </c>
      <c r="BZ19" s="127">
        <f t="shared" si="23"/>
        <v>0</v>
      </c>
      <c r="CA19" s="127">
        <f t="shared" si="24"/>
        <v>0</v>
      </c>
      <c r="CB19" s="127">
        <f t="shared" si="25"/>
        <v>0</v>
      </c>
      <c r="CC19" s="127">
        <f t="shared" si="26"/>
        <v>0</v>
      </c>
      <c r="CD19" s="127">
        <f t="shared" si="27"/>
        <v>0</v>
      </c>
      <c r="CE19" s="127">
        <f t="shared" si="28"/>
        <v>0</v>
      </c>
    </row>
    <row r="20" spans="1:83" ht="36.75" customHeight="1" thickBot="1" x14ac:dyDescent="0.3">
      <c r="A20" s="199" t="s">
        <v>37</v>
      </c>
      <c r="B20" s="191">
        <v>15</v>
      </c>
      <c r="C20" s="22">
        <v>3.1</v>
      </c>
      <c r="D20" s="23" t="s">
        <v>285</v>
      </c>
      <c r="E20" s="24" t="s">
        <v>115</v>
      </c>
      <c r="F20" s="22" t="s">
        <v>4</v>
      </c>
      <c r="G20" s="188"/>
      <c r="H20" s="188"/>
      <c r="I20" s="141"/>
      <c r="J20" s="22"/>
      <c r="K20" s="22"/>
      <c r="L20" s="22"/>
      <c r="M20" s="22"/>
      <c r="N20" s="22"/>
      <c r="O20" s="22"/>
      <c r="P20" s="22"/>
      <c r="Q20" s="22"/>
      <c r="R20" s="22"/>
      <c r="S20" s="22"/>
      <c r="T20" s="142"/>
      <c r="U20" s="141"/>
      <c r="V20" s="22">
        <v>1</v>
      </c>
      <c r="W20" s="22"/>
      <c r="X20" s="22"/>
      <c r="Y20" s="22"/>
      <c r="Z20" s="22"/>
      <c r="AA20" s="22"/>
      <c r="AB20" s="22"/>
      <c r="AC20" s="22"/>
      <c r="AD20" s="22"/>
      <c r="AE20" s="22"/>
      <c r="AF20" s="22"/>
      <c r="AG20" s="140"/>
      <c r="AH20" s="22"/>
      <c r="AI20" s="22"/>
      <c r="AJ20" s="22"/>
      <c r="AK20" s="143">
        <v>15000</v>
      </c>
      <c r="AL20" s="122"/>
      <c r="AM20" s="132">
        <f t="shared" si="29"/>
        <v>15000</v>
      </c>
      <c r="AN20" s="50">
        <f t="shared" si="0"/>
        <v>1</v>
      </c>
      <c r="AO20" s="25">
        <f t="shared" si="30"/>
        <v>15000</v>
      </c>
      <c r="AP20" s="2"/>
      <c r="BB20" s="127">
        <f t="shared" si="31"/>
        <v>0</v>
      </c>
      <c r="BC20" s="127">
        <f t="shared" si="2"/>
        <v>0</v>
      </c>
      <c r="BD20" s="127">
        <f t="shared" si="3"/>
        <v>0</v>
      </c>
      <c r="BE20" s="127">
        <f t="shared" si="4"/>
        <v>0</v>
      </c>
      <c r="BF20" s="127">
        <f t="shared" si="5"/>
        <v>0</v>
      </c>
      <c r="BG20" s="127">
        <f t="shared" si="6"/>
        <v>0</v>
      </c>
      <c r="BH20" s="127">
        <f t="shared" si="7"/>
        <v>0</v>
      </c>
      <c r="BI20" s="127">
        <f t="shared" si="8"/>
        <v>0</v>
      </c>
      <c r="BJ20" s="127">
        <f t="shared" si="9"/>
        <v>0</v>
      </c>
      <c r="BK20" s="127">
        <f t="shared" si="10"/>
        <v>0</v>
      </c>
      <c r="BL20" s="127">
        <f t="shared" si="11"/>
        <v>0</v>
      </c>
      <c r="BM20" s="127">
        <f t="shared" si="12"/>
        <v>0</v>
      </c>
      <c r="BN20" s="82"/>
      <c r="BO20" s="127">
        <f t="shared" si="13"/>
        <v>0</v>
      </c>
      <c r="BP20" s="127">
        <f>AK20*V20</f>
        <v>15000</v>
      </c>
      <c r="BQ20" s="127"/>
      <c r="BR20" s="127">
        <f t="shared" si="15"/>
        <v>0</v>
      </c>
      <c r="BS20" s="127">
        <f t="shared" si="16"/>
        <v>0</v>
      </c>
      <c r="BT20" s="127">
        <f t="shared" si="17"/>
        <v>0</v>
      </c>
      <c r="BU20" s="127">
        <f t="shared" si="18"/>
        <v>0</v>
      </c>
      <c r="BV20" s="127">
        <f t="shared" si="19"/>
        <v>0</v>
      </c>
      <c r="BW20" s="127">
        <f t="shared" si="20"/>
        <v>0</v>
      </c>
      <c r="BX20" s="127">
        <f t="shared" si="21"/>
        <v>0</v>
      </c>
      <c r="BY20" s="127">
        <f t="shared" si="22"/>
        <v>0</v>
      </c>
      <c r="BZ20" s="127">
        <f t="shared" si="23"/>
        <v>0</v>
      </c>
      <c r="CA20" s="127">
        <f t="shared" si="24"/>
        <v>0</v>
      </c>
      <c r="CB20" s="127">
        <f t="shared" si="25"/>
        <v>0</v>
      </c>
      <c r="CC20" s="127">
        <f t="shared" si="26"/>
        <v>0</v>
      </c>
      <c r="CD20" s="127">
        <f t="shared" si="27"/>
        <v>0</v>
      </c>
      <c r="CE20" s="127">
        <f t="shared" si="28"/>
        <v>0</v>
      </c>
    </row>
    <row r="21" spans="1:83" ht="34.5" customHeight="1" thickBot="1" x14ac:dyDescent="0.3">
      <c r="A21" s="200"/>
      <c r="B21" s="191">
        <v>16</v>
      </c>
      <c r="C21" s="22">
        <v>3.2</v>
      </c>
      <c r="D21" s="23" t="s">
        <v>286</v>
      </c>
      <c r="E21" s="24" t="s">
        <v>114</v>
      </c>
      <c r="F21" s="22" t="s">
        <v>4</v>
      </c>
      <c r="G21" s="188"/>
      <c r="H21" s="188"/>
      <c r="I21" s="141">
        <v>3</v>
      </c>
      <c r="J21" s="22">
        <v>6</v>
      </c>
      <c r="K21" s="22">
        <v>5</v>
      </c>
      <c r="L21" s="22">
        <v>4</v>
      </c>
      <c r="M21" s="22">
        <v>4</v>
      </c>
      <c r="N21" s="22">
        <v>4</v>
      </c>
      <c r="O21" s="22">
        <v>4</v>
      </c>
      <c r="P21" s="22">
        <v>4</v>
      </c>
      <c r="Q21" s="22">
        <v>4</v>
      </c>
      <c r="R21" s="22">
        <v>4</v>
      </c>
      <c r="S21" s="22">
        <v>4</v>
      </c>
      <c r="T21" s="142">
        <v>3</v>
      </c>
      <c r="U21" s="141">
        <v>6</v>
      </c>
      <c r="V21" s="22">
        <v>14</v>
      </c>
      <c r="W21" s="22">
        <v>7</v>
      </c>
      <c r="X21" s="22">
        <v>8</v>
      </c>
      <c r="Y21" s="22">
        <v>6</v>
      </c>
      <c r="Z21" s="22">
        <v>4</v>
      </c>
      <c r="AA21" s="22">
        <v>15</v>
      </c>
      <c r="AB21" s="22">
        <v>13</v>
      </c>
      <c r="AC21" s="22">
        <v>4</v>
      </c>
      <c r="AD21" s="22">
        <v>4</v>
      </c>
      <c r="AE21" s="22">
        <v>12</v>
      </c>
      <c r="AF21" s="22">
        <v>4</v>
      </c>
      <c r="AG21" s="140">
        <v>1</v>
      </c>
      <c r="AH21" s="22">
        <v>2</v>
      </c>
      <c r="AI21" s="22">
        <v>4</v>
      </c>
      <c r="AJ21" s="22">
        <v>5</v>
      </c>
      <c r="AK21" s="143">
        <v>700</v>
      </c>
      <c r="AL21" s="122"/>
      <c r="AM21" s="132">
        <f t="shared" si="29"/>
        <v>700</v>
      </c>
      <c r="AN21" s="50">
        <f t="shared" si="0"/>
        <v>158</v>
      </c>
      <c r="AO21" s="25">
        <f t="shared" si="30"/>
        <v>110600</v>
      </c>
      <c r="AP21" s="2"/>
      <c r="BB21" s="127">
        <f t="shared" si="31"/>
        <v>2100</v>
      </c>
      <c r="BC21" s="127">
        <f t="shared" si="2"/>
        <v>4200</v>
      </c>
      <c r="BD21" s="127">
        <f t="shared" si="3"/>
        <v>3500</v>
      </c>
      <c r="BE21" s="127">
        <f t="shared" si="4"/>
        <v>2800</v>
      </c>
      <c r="BF21" s="127">
        <f t="shared" si="5"/>
        <v>2800</v>
      </c>
      <c r="BG21" s="127">
        <f t="shared" si="6"/>
        <v>2800</v>
      </c>
      <c r="BH21" s="127">
        <f t="shared" si="7"/>
        <v>2800</v>
      </c>
      <c r="BI21" s="127">
        <f t="shared" si="8"/>
        <v>2800</v>
      </c>
      <c r="BJ21" s="127">
        <f t="shared" si="9"/>
        <v>2800</v>
      </c>
      <c r="BK21" s="127">
        <f t="shared" si="10"/>
        <v>2800</v>
      </c>
      <c r="BL21" s="127">
        <f t="shared" si="11"/>
        <v>2800</v>
      </c>
      <c r="BM21" s="127">
        <f t="shared" si="12"/>
        <v>2100</v>
      </c>
      <c r="BN21" s="82"/>
      <c r="BO21" s="127">
        <f t="shared" si="13"/>
        <v>4200</v>
      </c>
      <c r="BP21" s="127">
        <f>AK21*V21</f>
        <v>9800</v>
      </c>
      <c r="BQ21" s="127"/>
      <c r="BR21" s="127">
        <f t="shared" si="15"/>
        <v>4900</v>
      </c>
      <c r="BS21" s="127">
        <f t="shared" si="16"/>
        <v>5600</v>
      </c>
      <c r="BT21" s="127">
        <f t="shared" si="17"/>
        <v>4200</v>
      </c>
      <c r="BU21" s="127">
        <f t="shared" si="18"/>
        <v>2800</v>
      </c>
      <c r="BV21" s="127">
        <f t="shared" si="19"/>
        <v>10500</v>
      </c>
      <c r="BW21" s="127">
        <f t="shared" si="20"/>
        <v>9100</v>
      </c>
      <c r="BX21" s="127">
        <f t="shared" si="21"/>
        <v>2800</v>
      </c>
      <c r="BY21" s="127">
        <f t="shared" si="22"/>
        <v>2800</v>
      </c>
      <c r="BZ21" s="127">
        <f t="shared" si="23"/>
        <v>8400</v>
      </c>
      <c r="CA21" s="127">
        <f t="shared" si="24"/>
        <v>2800</v>
      </c>
      <c r="CB21" s="127">
        <f t="shared" si="25"/>
        <v>700</v>
      </c>
      <c r="CC21" s="127">
        <f t="shared" si="26"/>
        <v>1400</v>
      </c>
      <c r="CD21" s="127">
        <f t="shared" si="27"/>
        <v>2800</v>
      </c>
      <c r="CE21" s="127">
        <f t="shared" si="28"/>
        <v>3500</v>
      </c>
    </row>
    <row r="22" spans="1:83" ht="19.5" customHeight="1" thickBot="1" x14ac:dyDescent="0.3">
      <c r="A22" s="200"/>
      <c r="B22" s="191">
        <v>17</v>
      </c>
      <c r="C22" s="22">
        <v>3.3</v>
      </c>
      <c r="D22" s="23" t="s">
        <v>80</v>
      </c>
      <c r="E22" s="23" t="s">
        <v>83</v>
      </c>
      <c r="F22" s="22" t="s">
        <v>4</v>
      </c>
      <c r="G22" s="188"/>
      <c r="H22" s="188"/>
      <c r="I22" s="141">
        <v>1</v>
      </c>
      <c r="J22" s="22"/>
      <c r="K22" s="22"/>
      <c r="L22" s="22"/>
      <c r="M22" s="22"/>
      <c r="N22" s="22"/>
      <c r="O22" s="22"/>
      <c r="P22" s="22"/>
      <c r="Q22" s="22"/>
      <c r="R22" s="22"/>
      <c r="S22" s="22"/>
      <c r="T22" s="142"/>
      <c r="U22" s="141"/>
      <c r="V22" s="22">
        <v>4</v>
      </c>
      <c r="W22" s="22"/>
      <c r="X22" s="22"/>
      <c r="Y22" s="22"/>
      <c r="Z22" s="22"/>
      <c r="AA22" s="22"/>
      <c r="AB22" s="22"/>
      <c r="AC22" s="22"/>
      <c r="AD22" s="22"/>
      <c r="AE22" s="22"/>
      <c r="AF22" s="22"/>
      <c r="AG22" s="140"/>
      <c r="AH22" s="22"/>
      <c r="AI22" s="22"/>
      <c r="AJ22" s="22"/>
      <c r="AK22" s="143">
        <v>2000</v>
      </c>
      <c r="AL22" s="122"/>
      <c r="AM22" s="132">
        <f t="shared" si="29"/>
        <v>2000</v>
      </c>
      <c r="AN22" s="50">
        <f t="shared" si="0"/>
        <v>5</v>
      </c>
      <c r="AO22" s="25">
        <f t="shared" si="30"/>
        <v>10000</v>
      </c>
      <c r="AP22" s="2"/>
      <c r="BB22" s="127">
        <f t="shared" si="31"/>
        <v>2000</v>
      </c>
      <c r="BC22" s="127">
        <f t="shared" si="2"/>
        <v>0</v>
      </c>
      <c r="BD22" s="127">
        <f t="shared" si="3"/>
        <v>0</v>
      </c>
      <c r="BE22" s="127">
        <f t="shared" si="4"/>
        <v>0</v>
      </c>
      <c r="BF22" s="127">
        <f t="shared" si="5"/>
        <v>0</v>
      </c>
      <c r="BG22" s="127">
        <f t="shared" si="6"/>
        <v>0</v>
      </c>
      <c r="BH22" s="127">
        <f t="shared" si="7"/>
        <v>0</v>
      </c>
      <c r="BI22" s="127">
        <f t="shared" si="8"/>
        <v>0</v>
      </c>
      <c r="BJ22" s="127">
        <f t="shared" si="9"/>
        <v>0</v>
      </c>
      <c r="BK22" s="127">
        <f t="shared" si="10"/>
        <v>0</v>
      </c>
      <c r="BL22" s="127">
        <f t="shared" si="11"/>
        <v>0</v>
      </c>
      <c r="BM22" s="127">
        <f t="shared" si="12"/>
        <v>0</v>
      </c>
      <c r="BN22" s="82"/>
      <c r="BO22" s="127">
        <f t="shared" si="13"/>
        <v>0</v>
      </c>
      <c r="BP22" s="127">
        <f>AK22*V22</f>
        <v>8000</v>
      </c>
      <c r="BQ22" s="127"/>
      <c r="BR22" s="127">
        <f t="shared" si="15"/>
        <v>0</v>
      </c>
      <c r="BS22" s="127">
        <f t="shared" si="16"/>
        <v>0</v>
      </c>
      <c r="BT22" s="127">
        <f t="shared" si="17"/>
        <v>0</v>
      </c>
      <c r="BU22" s="127">
        <f t="shared" si="18"/>
        <v>0</v>
      </c>
      <c r="BV22" s="127">
        <f t="shared" si="19"/>
        <v>0</v>
      </c>
      <c r="BW22" s="127">
        <f t="shared" si="20"/>
        <v>0</v>
      </c>
      <c r="BX22" s="127">
        <f t="shared" si="21"/>
        <v>0</v>
      </c>
      <c r="BY22" s="127">
        <f t="shared" si="22"/>
        <v>0</v>
      </c>
      <c r="BZ22" s="127">
        <f t="shared" si="23"/>
        <v>0</v>
      </c>
      <c r="CA22" s="127">
        <f t="shared" si="24"/>
        <v>0</v>
      </c>
      <c r="CB22" s="127">
        <f t="shared" si="25"/>
        <v>0</v>
      </c>
      <c r="CC22" s="127">
        <f t="shared" si="26"/>
        <v>0</v>
      </c>
      <c r="CD22" s="127">
        <f t="shared" si="27"/>
        <v>0</v>
      </c>
      <c r="CE22" s="127">
        <f t="shared" si="28"/>
        <v>0</v>
      </c>
    </row>
    <row r="23" spans="1:83" ht="24" customHeight="1" thickBot="1" x14ac:dyDescent="0.3">
      <c r="A23" s="200"/>
      <c r="B23" s="191">
        <v>18</v>
      </c>
      <c r="C23" s="22">
        <v>3.4</v>
      </c>
      <c r="D23" s="23" t="s">
        <v>316</v>
      </c>
      <c r="E23" s="23" t="s">
        <v>321</v>
      </c>
      <c r="F23" s="22" t="s">
        <v>4</v>
      </c>
      <c r="G23" s="188"/>
      <c r="H23" s="188"/>
      <c r="I23" s="141"/>
      <c r="J23" s="22"/>
      <c r="K23" s="22"/>
      <c r="L23" s="22"/>
      <c r="M23" s="22"/>
      <c r="N23" s="22"/>
      <c r="O23" s="22"/>
      <c r="P23" s="22"/>
      <c r="Q23" s="22"/>
      <c r="R23" s="22"/>
      <c r="S23" s="22"/>
      <c r="T23" s="142"/>
      <c r="U23" s="141"/>
      <c r="V23" s="22">
        <v>2</v>
      </c>
      <c r="W23" s="22"/>
      <c r="X23" s="22"/>
      <c r="Y23" s="22"/>
      <c r="Z23" s="22"/>
      <c r="AA23" s="22"/>
      <c r="AB23" s="22"/>
      <c r="AC23" s="22"/>
      <c r="AD23" s="22"/>
      <c r="AE23" s="22"/>
      <c r="AF23" s="22"/>
      <c r="AG23" s="140"/>
      <c r="AH23" s="22"/>
      <c r="AI23" s="22"/>
      <c r="AJ23" s="22"/>
      <c r="AK23" s="143">
        <v>3000</v>
      </c>
      <c r="AL23" s="122"/>
      <c r="AM23" s="132">
        <f t="shared" si="29"/>
        <v>3000</v>
      </c>
      <c r="AN23" s="50">
        <f t="shared" si="0"/>
        <v>2</v>
      </c>
      <c r="AO23" s="25">
        <f t="shared" si="30"/>
        <v>6000</v>
      </c>
      <c r="AP23" s="2"/>
      <c r="BB23" s="127">
        <f t="shared" si="31"/>
        <v>0</v>
      </c>
      <c r="BC23" s="127">
        <f t="shared" si="2"/>
        <v>0</v>
      </c>
      <c r="BD23" s="127">
        <f t="shared" si="3"/>
        <v>0</v>
      </c>
      <c r="BE23" s="127">
        <f t="shared" si="4"/>
        <v>0</v>
      </c>
      <c r="BF23" s="127">
        <f t="shared" si="5"/>
        <v>0</v>
      </c>
      <c r="BG23" s="127">
        <f t="shared" si="6"/>
        <v>0</v>
      </c>
      <c r="BH23" s="127">
        <f t="shared" si="7"/>
        <v>0</v>
      </c>
      <c r="BI23" s="127">
        <f t="shared" si="8"/>
        <v>0</v>
      </c>
      <c r="BJ23" s="127">
        <f t="shared" si="9"/>
        <v>0</v>
      </c>
      <c r="BK23" s="127">
        <f t="shared" si="10"/>
        <v>0</v>
      </c>
      <c r="BL23" s="127">
        <f t="shared" si="11"/>
        <v>0</v>
      </c>
      <c r="BM23" s="127">
        <f t="shared" si="12"/>
        <v>0</v>
      </c>
      <c r="BN23" s="82"/>
      <c r="BO23" s="127">
        <f t="shared" si="13"/>
        <v>0</v>
      </c>
      <c r="BP23" s="127"/>
      <c r="BQ23" s="127"/>
      <c r="BR23" s="127">
        <f t="shared" si="15"/>
        <v>0</v>
      </c>
      <c r="BS23" s="127">
        <f t="shared" si="16"/>
        <v>0</v>
      </c>
      <c r="BT23" s="127">
        <f t="shared" si="17"/>
        <v>0</v>
      </c>
      <c r="BU23" s="127">
        <f t="shared" si="18"/>
        <v>0</v>
      </c>
      <c r="BV23" s="127">
        <f t="shared" si="19"/>
        <v>0</v>
      </c>
      <c r="BW23" s="127">
        <f t="shared" si="20"/>
        <v>0</v>
      </c>
      <c r="BX23" s="127">
        <f t="shared" si="21"/>
        <v>0</v>
      </c>
      <c r="BY23" s="127">
        <f t="shared" si="22"/>
        <v>0</v>
      </c>
      <c r="BZ23" s="127">
        <f t="shared" si="23"/>
        <v>0</v>
      </c>
      <c r="CA23" s="127">
        <f t="shared" si="24"/>
        <v>0</v>
      </c>
      <c r="CB23" s="127">
        <f t="shared" si="25"/>
        <v>0</v>
      </c>
      <c r="CC23" s="127">
        <f t="shared" si="26"/>
        <v>0</v>
      </c>
      <c r="CD23" s="127">
        <f t="shared" si="27"/>
        <v>0</v>
      </c>
      <c r="CE23" s="127">
        <f t="shared" si="28"/>
        <v>0</v>
      </c>
    </row>
    <row r="24" spans="1:83" ht="24" customHeight="1" thickBot="1" x14ac:dyDescent="0.3">
      <c r="A24" s="200"/>
      <c r="B24" s="191">
        <v>19</v>
      </c>
      <c r="C24" s="22">
        <v>3.4</v>
      </c>
      <c r="D24" s="23" t="s">
        <v>317</v>
      </c>
      <c r="E24" s="23" t="s">
        <v>321</v>
      </c>
      <c r="F24" s="22" t="s">
        <v>4</v>
      </c>
      <c r="G24" s="188"/>
      <c r="H24" s="188"/>
      <c r="I24" s="141"/>
      <c r="J24" s="22"/>
      <c r="K24" s="22"/>
      <c r="L24" s="22"/>
      <c r="M24" s="22"/>
      <c r="N24" s="22"/>
      <c r="O24" s="22"/>
      <c r="P24" s="22"/>
      <c r="Q24" s="22"/>
      <c r="R24" s="22"/>
      <c r="S24" s="22"/>
      <c r="T24" s="142"/>
      <c r="U24" s="141"/>
      <c r="V24" s="22">
        <v>1</v>
      </c>
      <c r="W24" s="22"/>
      <c r="X24" s="22"/>
      <c r="Y24" s="22"/>
      <c r="Z24" s="22"/>
      <c r="AA24" s="22"/>
      <c r="AB24" s="22"/>
      <c r="AC24" s="22"/>
      <c r="AD24" s="22"/>
      <c r="AE24" s="22"/>
      <c r="AF24" s="22"/>
      <c r="AG24" s="140"/>
      <c r="AH24" s="22"/>
      <c r="AI24" s="22"/>
      <c r="AJ24" s="22"/>
      <c r="AK24" s="143">
        <v>3000</v>
      </c>
      <c r="AL24" s="122"/>
      <c r="AM24" s="132">
        <f t="shared" si="29"/>
        <v>3000</v>
      </c>
      <c r="AN24" s="50">
        <f t="shared" si="0"/>
        <v>1</v>
      </c>
      <c r="AO24" s="25">
        <f t="shared" si="30"/>
        <v>3000</v>
      </c>
      <c r="AP24" s="2"/>
      <c r="BB24" s="127"/>
      <c r="BC24" s="127"/>
      <c r="BD24" s="127"/>
      <c r="BE24" s="127"/>
      <c r="BF24" s="127"/>
      <c r="BG24" s="127"/>
      <c r="BH24" s="127"/>
      <c r="BI24" s="127"/>
      <c r="BJ24" s="127"/>
      <c r="BK24" s="127"/>
      <c r="BL24" s="127"/>
      <c r="BM24" s="127"/>
      <c r="BN24" s="82"/>
      <c r="BO24" s="127"/>
      <c r="BP24" s="127"/>
      <c r="BQ24" s="127"/>
      <c r="BR24" s="127"/>
      <c r="BS24" s="127"/>
      <c r="BT24" s="127"/>
      <c r="BU24" s="127"/>
      <c r="BV24" s="127"/>
      <c r="BW24" s="127"/>
      <c r="BX24" s="127"/>
      <c r="BY24" s="127"/>
      <c r="BZ24" s="127"/>
      <c r="CA24" s="127"/>
      <c r="CB24" s="127"/>
      <c r="CC24" s="127"/>
      <c r="CD24" s="127"/>
      <c r="CE24" s="127"/>
    </row>
    <row r="25" spans="1:83" ht="24" customHeight="1" thickBot="1" x14ac:dyDescent="0.3">
      <c r="A25" s="200"/>
      <c r="B25" s="191">
        <v>20</v>
      </c>
      <c r="C25" s="22">
        <v>3.4</v>
      </c>
      <c r="D25" s="23" t="s">
        <v>318</v>
      </c>
      <c r="E25" s="23" t="s">
        <v>321</v>
      </c>
      <c r="F25" s="22" t="s">
        <v>4</v>
      </c>
      <c r="G25" s="188"/>
      <c r="H25" s="188"/>
      <c r="I25" s="141"/>
      <c r="J25" s="22"/>
      <c r="K25" s="22"/>
      <c r="L25" s="22"/>
      <c r="M25" s="22"/>
      <c r="N25" s="22"/>
      <c r="O25" s="22"/>
      <c r="P25" s="22"/>
      <c r="Q25" s="22"/>
      <c r="R25" s="22"/>
      <c r="S25" s="22"/>
      <c r="T25" s="142"/>
      <c r="U25" s="141"/>
      <c r="V25" s="22">
        <v>1</v>
      </c>
      <c r="W25" s="22"/>
      <c r="X25" s="22"/>
      <c r="Y25" s="22"/>
      <c r="Z25" s="22"/>
      <c r="AA25" s="22"/>
      <c r="AB25" s="22"/>
      <c r="AC25" s="22"/>
      <c r="AD25" s="22"/>
      <c r="AE25" s="22"/>
      <c r="AF25" s="22"/>
      <c r="AG25" s="140"/>
      <c r="AH25" s="22"/>
      <c r="AI25" s="22"/>
      <c r="AJ25" s="22"/>
      <c r="AK25" s="143">
        <v>3000</v>
      </c>
      <c r="AL25" s="122"/>
      <c r="AM25" s="132">
        <f t="shared" si="29"/>
        <v>3000</v>
      </c>
      <c r="AN25" s="50">
        <f t="shared" si="0"/>
        <v>1</v>
      </c>
      <c r="AO25" s="25">
        <f t="shared" si="30"/>
        <v>3000</v>
      </c>
      <c r="AP25" s="2"/>
      <c r="BB25" s="127"/>
      <c r="BC25" s="127"/>
      <c r="BD25" s="127"/>
      <c r="BE25" s="127"/>
      <c r="BF25" s="127"/>
      <c r="BG25" s="127"/>
      <c r="BH25" s="127"/>
      <c r="BI25" s="127"/>
      <c r="BJ25" s="127"/>
      <c r="BK25" s="127"/>
      <c r="BL25" s="127"/>
      <c r="BM25" s="127"/>
      <c r="BN25" s="82"/>
      <c r="BO25" s="127"/>
      <c r="BP25" s="127"/>
      <c r="BQ25" s="127"/>
      <c r="BR25" s="127"/>
      <c r="BS25" s="127"/>
      <c r="BT25" s="127"/>
      <c r="BU25" s="127"/>
      <c r="BV25" s="127"/>
      <c r="BW25" s="127"/>
      <c r="BX25" s="127"/>
      <c r="BY25" s="127"/>
      <c r="BZ25" s="127"/>
      <c r="CA25" s="127"/>
      <c r="CB25" s="127"/>
      <c r="CC25" s="127"/>
      <c r="CD25" s="127"/>
      <c r="CE25" s="127"/>
    </row>
    <row r="26" spans="1:83" ht="24" customHeight="1" thickBot="1" x14ac:dyDescent="0.3">
      <c r="A26" s="200"/>
      <c r="B26" s="191">
        <v>21</v>
      </c>
      <c r="C26" s="22">
        <v>3.4</v>
      </c>
      <c r="D26" s="23" t="s">
        <v>320</v>
      </c>
      <c r="E26" s="23" t="s">
        <v>321</v>
      </c>
      <c r="F26" s="22" t="s">
        <v>4</v>
      </c>
      <c r="G26" s="188"/>
      <c r="H26" s="188"/>
      <c r="I26" s="141"/>
      <c r="J26" s="22"/>
      <c r="K26" s="22"/>
      <c r="L26" s="22"/>
      <c r="M26" s="22"/>
      <c r="N26" s="22"/>
      <c r="O26" s="22"/>
      <c r="P26" s="22"/>
      <c r="Q26" s="22"/>
      <c r="R26" s="22"/>
      <c r="S26" s="22"/>
      <c r="T26" s="142"/>
      <c r="U26" s="141"/>
      <c r="V26" s="22">
        <v>1</v>
      </c>
      <c r="W26" s="22"/>
      <c r="X26" s="22"/>
      <c r="Y26" s="22"/>
      <c r="Z26" s="22"/>
      <c r="AA26" s="22"/>
      <c r="AB26" s="22"/>
      <c r="AC26" s="22"/>
      <c r="AD26" s="22"/>
      <c r="AE26" s="22"/>
      <c r="AF26" s="22"/>
      <c r="AG26" s="140"/>
      <c r="AH26" s="22"/>
      <c r="AI26" s="22"/>
      <c r="AJ26" s="22"/>
      <c r="AK26" s="143">
        <v>3000</v>
      </c>
      <c r="AL26" s="122"/>
      <c r="AM26" s="132">
        <f t="shared" si="29"/>
        <v>3000</v>
      </c>
      <c r="AN26" s="50">
        <f t="shared" si="0"/>
        <v>1</v>
      </c>
      <c r="AO26" s="25">
        <f t="shared" si="30"/>
        <v>3000</v>
      </c>
      <c r="AP26" s="2"/>
      <c r="BB26" s="127"/>
      <c r="BC26" s="127"/>
      <c r="BD26" s="127"/>
      <c r="BE26" s="127"/>
      <c r="BF26" s="127"/>
      <c r="BG26" s="127"/>
      <c r="BH26" s="127"/>
      <c r="BI26" s="127"/>
      <c r="BJ26" s="127"/>
      <c r="BK26" s="127"/>
      <c r="BL26" s="127"/>
      <c r="BM26" s="127"/>
      <c r="BN26" s="82"/>
      <c r="BO26" s="127"/>
      <c r="BP26" s="127"/>
      <c r="BQ26" s="127"/>
      <c r="BR26" s="127"/>
      <c r="BS26" s="127"/>
      <c r="BT26" s="127"/>
      <c r="BU26" s="127"/>
      <c r="BV26" s="127"/>
      <c r="BW26" s="127"/>
      <c r="BX26" s="127"/>
      <c r="BY26" s="127"/>
      <c r="BZ26" s="127"/>
      <c r="CA26" s="127"/>
      <c r="CB26" s="127"/>
      <c r="CC26" s="127"/>
      <c r="CD26" s="127"/>
      <c r="CE26" s="127"/>
    </row>
    <row r="27" spans="1:83" ht="24" customHeight="1" thickBot="1" x14ac:dyDescent="0.3">
      <c r="A27" s="200"/>
      <c r="B27" s="191">
        <v>22</v>
      </c>
      <c r="C27" s="22">
        <v>3.4</v>
      </c>
      <c r="D27" s="23" t="s">
        <v>319</v>
      </c>
      <c r="E27" s="23" t="s">
        <v>321</v>
      </c>
      <c r="F27" s="22" t="s">
        <v>4</v>
      </c>
      <c r="G27" s="188"/>
      <c r="H27" s="188"/>
      <c r="I27" s="141"/>
      <c r="J27" s="22"/>
      <c r="K27" s="22"/>
      <c r="L27" s="22"/>
      <c r="M27" s="22"/>
      <c r="N27" s="22"/>
      <c r="O27" s="22"/>
      <c r="P27" s="22"/>
      <c r="Q27" s="22"/>
      <c r="R27" s="22"/>
      <c r="S27" s="22"/>
      <c r="T27" s="142"/>
      <c r="U27" s="141"/>
      <c r="V27" s="22">
        <v>1</v>
      </c>
      <c r="W27" s="22"/>
      <c r="X27" s="22"/>
      <c r="Y27" s="22"/>
      <c r="Z27" s="22"/>
      <c r="AA27" s="22"/>
      <c r="AB27" s="22"/>
      <c r="AC27" s="22"/>
      <c r="AD27" s="22"/>
      <c r="AE27" s="22"/>
      <c r="AF27" s="22"/>
      <c r="AG27" s="140"/>
      <c r="AH27" s="22"/>
      <c r="AI27" s="22"/>
      <c r="AJ27" s="22"/>
      <c r="AK27" s="143">
        <v>3000</v>
      </c>
      <c r="AL27" s="122"/>
      <c r="AM27" s="132">
        <f t="shared" si="29"/>
        <v>3000</v>
      </c>
      <c r="AN27" s="50">
        <f t="shared" si="0"/>
        <v>1</v>
      </c>
      <c r="AO27" s="25">
        <f t="shared" si="30"/>
        <v>3000</v>
      </c>
      <c r="AP27" s="2"/>
      <c r="BB27" s="127"/>
      <c r="BC27" s="127"/>
      <c r="BD27" s="127"/>
      <c r="BE27" s="127"/>
      <c r="BF27" s="127"/>
      <c r="BG27" s="127"/>
      <c r="BH27" s="127"/>
      <c r="BI27" s="127"/>
      <c r="BJ27" s="127"/>
      <c r="BK27" s="127"/>
      <c r="BL27" s="127"/>
      <c r="BM27" s="127"/>
      <c r="BN27" s="82"/>
      <c r="BO27" s="127"/>
      <c r="BP27" s="127"/>
      <c r="BQ27" s="127"/>
      <c r="BR27" s="127"/>
      <c r="BS27" s="127"/>
      <c r="BT27" s="127"/>
      <c r="BU27" s="127"/>
      <c r="BV27" s="127"/>
      <c r="BW27" s="127"/>
      <c r="BX27" s="127"/>
      <c r="BY27" s="127"/>
      <c r="BZ27" s="127"/>
      <c r="CA27" s="127"/>
      <c r="CB27" s="127"/>
      <c r="CC27" s="127"/>
      <c r="CD27" s="127"/>
      <c r="CE27" s="127"/>
    </row>
    <row r="28" spans="1:83" ht="19.5" customHeight="1" thickBot="1" x14ac:dyDescent="0.3">
      <c r="A28" s="201"/>
      <c r="B28" s="191">
        <v>23</v>
      </c>
      <c r="C28" s="22">
        <v>3.5</v>
      </c>
      <c r="D28" s="23" t="s">
        <v>9</v>
      </c>
      <c r="E28" s="23" t="s">
        <v>124</v>
      </c>
      <c r="F28" s="22" t="s">
        <v>4</v>
      </c>
      <c r="G28" s="188"/>
      <c r="H28" s="188"/>
      <c r="I28" s="141"/>
      <c r="J28" s="22"/>
      <c r="K28" s="22"/>
      <c r="L28" s="22"/>
      <c r="M28" s="22"/>
      <c r="N28" s="22"/>
      <c r="O28" s="22"/>
      <c r="P28" s="22"/>
      <c r="Q28" s="22"/>
      <c r="R28" s="22"/>
      <c r="S28" s="22"/>
      <c r="T28" s="142"/>
      <c r="U28" s="141"/>
      <c r="V28" s="22">
        <v>2</v>
      </c>
      <c r="W28" s="22"/>
      <c r="X28" s="22"/>
      <c r="Y28" s="22"/>
      <c r="Z28" s="22"/>
      <c r="AA28" s="22"/>
      <c r="AB28" s="22"/>
      <c r="AC28" s="22"/>
      <c r="AD28" s="22"/>
      <c r="AE28" s="22"/>
      <c r="AF28" s="22"/>
      <c r="AG28" s="140"/>
      <c r="AH28" s="22"/>
      <c r="AI28" s="22"/>
      <c r="AJ28" s="22"/>
      <c r="AK28" s="143">
        <v>1800</v>
      </c>
      <c r="AL28" s="122"/>
      <c r="AM28" s="132">
        <f t="shared" si="29"/>
        <v>1800</v>
      </c>
      <c r="AN28" s="50">
        <f t="shared" si="0"/>
        <v>2</v>
      </c>
      <c r="AO28" s="25">
        <f t="shared" si="30"/>
        <v>3600</v>
      </c>
      <c r="AP28" s="2"/>
      <c r="BB28" s="127">
        <f t="shared" ref="BB28:BB59" si="32">AK28*I28</f>
        <v>0</v>
      </c>
      <c r="BC28" s="127">
        <f t="shared" ref="BC28:BC59" si="33">AK28*J28</f>
        <v>0</v>
      </c>
      <c r="BD28" s="127">
        <f t="shared" ref="BD28:BD59" si="34">AK28*K28</f>
        <v>0</v>
      </c>
      <c r="BE28" s="127">
        <f t="shared" ref="BE28:BE59" si="35">AK28*L28</f>
        <v>0</v>
      </c>
      <c r="BF28" s="127">
        <f t="shared" ref="BF28:BF59" si="36">AK28*M28</f>
        <v>0</v>
      </c>
      <c r="BG28" s="127">
        <f t="shared" ref="BG28:BG59" si="37">AK28*N28</f>
        <v>0</v>
      </c>
      <c r="BH28" s="127">
        <f t="shared" ref="BH28:BH59" si="38">AK28*O28</f>
        <v>0</v>
      </c>
      <c r="BI28" s="127">
        <f t="shared" ref="BI28:BI59" si="39">AK28*P28</f>
        <v>0</v>
      </c>
      <c r="BJ28" s="127">
        <f t="shared" ref="BJ28:BJ59" si="40">AK28*Q28</f>
        <v>0</v>
      </c>
      <c r="BK28" s="127">
        <f t="shared" ref="BK28:BK59" si="41">AK28*R28</f>
        <v>0</v>
      </c>
      <c r="BL28" s="127">
        <f t="shared" ref="BL28:BL59" si="42">AK28*S28</f>
        <v>0</v>
      </c>
      <c r="BM28" s="127">
        <f t="shared" ref="BM28:BM59" si="43">AK28*T28</f>
        <v>0</v>
      </c>
      <c r="BN28" s="82"/>
      <c r="BO28" s="127">
        <f t="shared" ref="BO28:BO59" si="44">AK28*U28</f>
        <v>0</v>
      </c>
      <c r="BP28" s="127">
        <f t="shared" ref="BP28:BP59" si="45">AK28*V28</f>
        <v>3600</v>
      </c>
      <c r="BQ28" s="127"/>
      <c r="BR28" s="127">
        <f t="shared" ref="BR28:BR59" si="46">AK28*W28</f>
        <v>0</v>
      </c>
      <c r="BS28" s="127">
        <f t="shared" ref="BS28:BS59" si="47">AK28*X28</f>
        <v>0</v>
      </c>
      <c r="BT28" s="127">
        <f t="shared" ref="BT28:BT59" si="48">AK28*Y28</f>
        <v>0</v>
      </c>
      <c r="BU28" s="127">
        <f t="shared" ref="BU28:BU59" si="49">AK28*Z28</f>
        <v>0</v>
      </c>
      <c r="BV28" s="127">
        <f t="shared" ref="BV28:BV59" si="50">AK28*AA28</f>
        <v>0</v>
      </c>
      <c r="BW28" s="127">
        <f t="shared" ref="BW28:BW59" si="51">AK28*AB28</f>
        <v>0</v>
      </c>
      <c r="BX28" s="127">
        <f t="shared" ref="BX28:BX59" si="52">AK28*AC28</f>
        <v>0</v>
      </c>
      <c r="BY28" s="127">
        <f t="shared" ref="BY28:BY59" si="53">AK28*AD28</f>
        <v>0</v>
      </c>
      <c r="BZ28" s="127">
        <f t="shared" ref="BZ28:BZ59" si="54">AK28*AE28</f>
        <v>0</v>
      </c>
      <c r="CA28" s="127">
        <f t="shared" ref="CA28:CA59" si="55">AK28*AF28</f>
        <v>0</v>
      </c>
      <c r="CB28" s="127">
        <f t="shared" ref="CB28:CB59" si="56">AK28*AG28</f>
        <v>0</v>
      </c>
      <c r="CC28" s="127">
        <f t="shared" ref="CC28:CC59" si="57">AK28*AH28</f>
        <v>0</v>
      </c>
      <c r="CD28" s="127">
        <f t="shared" ref="CD28:CD59" si="58">AK28*AI28</f>
        <v>0</v>
      </c>
      <c r="CE28" s="127">
        <f t="shared" ref="CE28:CE59" si="59">AK28*AJ28</f>
        <v>0</v>
      </c>
    </row>
    <row r="29" spans="1:83" ht="60" customHeight="1" thickBot="1" x14ac:dyDescent="0.3">
      <c r="A29" s="202" t="s">
        <v>90</v>
      </c>
      <c r="B29" s="191">
        <v>24</v>
      </c>
      <c r="C29" s="10">
        <v>4.0999999999999996</v>
      </c>
      <c r="D29" s="11" t="s">
        <v>89</v>
      </c>
      <c r="E29" s="10" t="s">
        <v>328</v>
      </c>
      <c r="F29" s="10" t="s">
        <v>4</v>
      </c>
      <c r="G29" s="188"/>
      <c r="H29" s="188"/>
      <c r="I29" s="128"/>
      <c r="J29" s="10">
        <v>3</v>
      </c>
      <c r="K29" s="10">
        <v>2</v>
      </c>
      <c r="L29" s="10"/>
      <c r="M29" s="10">
        <v>1</v>
      </c>
      <c r="N29" s="10"/>
      <c r="O29" s="10"/>
      <c r="P29" s="10"/>
      <c r="Q29" s="10"/>
      <c r="R29" s="10"/>
      <c r="S29" s="10"/>
      <c r="T29" s="129"/>
      <c r="U29" s="128"/>
      <c r="V29" s="10">
        <v>4</v>
      </c>
      <c r="W29" s="10">
        <v>3</v>
      </c>
      <c r="X29" s="10"/>
      <c r="Y29" s="10">
        <v>2</v>
      </c>
      <c r="Z29" s="10"/>
      <c r="AA29" s="10"/>
      <c r="AB29" s="10">
        <v>2</v>
      </c>
      <c r="AC29" s="10"/>
      <c r="AD29" s="10"/>
      <c r="AE29" s="10"/>
      <c r="AF29" s="10"/>
      <c r="AG29" s="130"/>
      <c r="AH29" s="10">
        <v>1</v>
      </c>
      <c r="AI29" s="10"/>
      <c r="AJ29" s="10">
        <v>3</v>
      </c>
      <c r="AK29" s="131">
        <v>1750</v>
      </c>
      <c r="AL29" s="122"/>
      <c r="AM29" s="132">
        <f t="shared" si="29"/>
        <v>1750</v>
      </c>
      <c r="AN29" s="50">
        <f t="shared" si="0"/>
        <v>21</v>
      </c>
      <c r="AO29" s="25">
        <f t="shared" si="30"/>
        <v>36750</v>
      </c>
      <c r="AP29" s="2"/>
      <c r="BB29" s="127">
        <f t="shared" si="32"/>
        <v>0</v>
      </c>
      <c r="BC29" s="127">
        <f t="shared" si="33"/>
        <v>5250</v>
      </c>
      <c r="BD29" s="127">
        <f t="shared" si="34"/>
        <v>3500</v>
      </c>
      <c r="BE29" s="127">
        <f t="shared" si="35"/>
        <v>0</v>
      </c>
      <c r="BF29" s="127">
        <f t="shared" si="36"/>
        <v>1750</v>
      </c>
      <c r="BG29" s="127">
        <f t="shared" si="37"/>
        <v>0</v>
      </c>
      <c r="BH29" s="127">
        <f t="shared" si="38"/>
        <v>0</v>
      </c>
      <c r="BI29" s="127">
        <f t="shared" si="39"/>
        <v>0</v>
      </c>
      <c r="BJ29" s="127">
        <f t="shared" si="40"/>
        <v>0</v>
      </c>
      <c r="BK29" s="127">
        <f t="shared" si="41"/>
        <v>0</v>
      </c>
      <c r="BL29" s="127">
        <f t="shared" si="42"/>
        <v>0</v>
      </c>
      <c r="BM29" s="127">
        <f t="shared" si="43"/>
        <v>0</v>
      </c>
      <c r="BN29" s="82"/>
      <c r="BO29" s="127">
        <f t="shared" si="44"/>
        <v>0</v>
      </c>
      <c r="BP29" s="127">
        <f t="shared" si="45"/>
        <v>7000</v>
      </c>
      <c r="BQ29" s="127"/>
      <c r="BR29" s="127">
        <f t="shared" si="46"/>
        <v>5250</v>
      </c>
      <c r="BS29" s="127">
        <f t="shared" si="47"/>
        <v>0</v>
      </c>
      <c r="BT29" s="127">
        <f t="shared" si="48"/>
        <v>3500</v>
      </c>
      <c r="BU29" s="127">
        <f t="shared" si="49"/>
        <v>0</v>
      </c>
      <c r="BV29" s="127">
        <f t="shared" si="50"/>
        <v>0</v>
      </c>
      <c r="BW29" s="127">
        <f t="shared" si="51"/>
        <v>3500</v>
      </c>
      <c r="BX29" s="127">
        <f t="shared" si="52"/>
        <v>0</v>
      </c>
      <c r="BY29" s="127">
        <f t="shared" si="53"/>
        <v>0</v>
      </c>
      <c r="BZ29" s="127">
        <f t="shared" si="54"/>
        <v>0</v>
      </c>
      <c r="CA29" s="127">
        <f t="shared" si="55"/>
        <v>0</v>
      </c>
      <c r="CB29" s="127">
        <f t="shared" si="56"/>
        <v>0</v>
      </c>
      <c r="CC29" s="127">
        <f t="shared" si="57"/>
        <v>1750</v>
      </c>
      <c r="CD29" s="127">
        <f t="shared" si="58"/>
        <v>0</v>
      </c>
      <c r="CE29" s="127">
        <f t="shared" si="59"/>
        <v>5250</v>
      </c>
    </row>
    <row r="30" spans="1:83" ht="15" customHeight="1" thickBot="1" x14ac:dyDescent="0.3">
      <c r="A30" s="221"/>
      <c r="B30" s="191">
        <v>25</v>
      </c>
      <c r="C30" s="10">
        <v>4.2</v>
      </c>
      <c r="D30" s="11" t="s">
        <v>91</v>
      </c>
      <c r="E30" s="10" t="s">
        <v>92</v>
      </c>
      <c r="F30" s="10" t="s">
        <v>4</v>
      </c>
      <c r="G30" s="188"/>
      <c r="H30" s="188"/>
      <c r="I30" s="128"/>
      <c r="J30" s="10"/>
      <c r="K30" s="10"/>
      <c r="L30" s="10"/>
      <c r="M30" s="10"/>
      <c r="N30" s="10"/>
      <c r="O30" s="10"/>
      <c r="P30" s="10"/>
      <c r="Q30" s="10"/>
      <c r="R30" s="10"/>
      <c r="S30" s="10"/>
      <c r="T30" s="129"/>
      <c r="U30" s="128"/>
      <c r="V30" s="10">
        <v>1</v>
      </c>
      <c r="W30" s="10">
        <v>1</v>
      </c>
      <c r="X30" s="10"/>
      <c r="Y30" s="10"/>
      <c r="Z30" s="10"/>
      <c r="AA30" s="10"/>
      <c r="AB30" s="10"/>
      <c r="AC30" s="10"/>
      <c r="AD30" s="10"/>
      <c r="AE30" s="10"/>
      <c r="AF30" s="10"/>
      <c r="AG30" s="130"/>
      <c r="AH30" s="10"/>
      <c r="AI30" s="10"/>
      <c r="AJ30" s="10"/>
      <c r="AK30" s="131">
        <v>3500</v>
      </c>
      <c r="AL30" s="122"/>
      <c r="AM30" s="132">
        <f t="shared" si="29"/>
        <v>3500</v>
      </c>
      <c r="AN30" s="50">
        <f t="shared" si="0"/>
        <v>2</v>
      </c>
      <c r="AO30" s="25">
        <f t="shared" si="30"/>
        <v>7000</v>
      </c>
      <c r="AP30" s="2"/>
      <c r="BB30" s="127">
        <f t="shared" si="32"/>
        <v>0</v>
      </c>
      <c r="BC30" s="127">
        <f t="shared" si="33"/>
        <v>0</v>
      </c>
      <c r="BD30" s="127">
        <f t="shared" si="34"/>
        <v>0</v>
      </c>
      <c r="BE30" s="127">
        <f t="shared" si="35"/>
        <v>0</v>
      </c>
      <c r="BF30" s="127">
        <f t="shared" si="36"/>
        <v>0</v>
      </c>
      <c r="BG30" s="127">
        <f t="shared" si="37"/>
        <v>0</v>
      </c>
      <c r="BH30" s="127">
        <f t="shared" si="38"/>
        <v>0</v>
      </c>
      <c r="BI30" s="127">
        <f t="shared" si="39"/>
        <v>0</v>
      </c>
      <c r="BJ30" s="127">
        <f t="shared" si="40"/>
        <v>0</v>
      </c>
      <c r="BK30" s="127">
        <f t="shared" si="41"/>
        <v>0</v>
      </c>
      <c r="BL30" s="127">
        <f t="shared" si="42"/>
        <v>0</v>
      </c>
      <c r="BM30" s="127">
        <f t="shared" si="43"/>
        <v>0</v>
      </c>
      <c r="BN30" s="82"/>
      <c r="BO30" s="127">
        <f t="shared" si="44"/>
        <v>0</v>
      </c>
      <c r="BP30" s="127">
        <f t="shared" si="45"/>
        <v>3500</v>
      </c>
      <c r="BQ30" s="127"/>
      <c r="BR30" s="127">
        <f t="shared" si="46"/>
        <v>3500</v>
      </c>
      <c r="BS30" s="127">
        <f t="shared" si="47"/>
        <v>0</v>
      </c>
      <c r="BT30" s="127">
        <f t="shared" si="48"/>
        <v>0</v>
      </c>
      <c r="BU30" s="127">
        <f t="shared" si="49"/>
        <v>0</v>
      </c>
      <c r="BV30" s="127">
        <f t="shared" si="50"/>
        <v>0</v>
      </c>
      <c r="BW30" s="127">
        <f t="shared" si="51"/>
        <v>0</v>
      </c>
      <c r="BX30" s="127">
        <f t="shared" si="52"/>
        <v>0</v>
      </c>
      <c r="BY30" s="127">
        <f t="shared" si="53"/>
        <v>0</v>
      </c>
      <c r="BZ30" s="127">
        <f t="shared" si="54"/>
        <v>0</v>
      </c>
      <c r="CA30" s="127">
        <f t="shared" si="55"/>
        <v>0</v>
      </c>
      <c r="CB30" s="127">
        <f t="shared" si="56"/>
        <v>0</v>
      </c>
      <c r="CC30" s="127">
        <f t="shared" si="57"/>
        <v>0</v>
      </c>
      <c r="CD30" s="127">
        <f t="shared" si="58"/>
        <v>0</v>
      </c>
      <c r="CE30" s="127">
        <f t="shared" si="59"/>
        <v>0</v>
      </c>
    </row>
    <row r="31" spans="1:83" ht="31.5" customHeight="1" thickBot="1" x14ac:dyDescent="0.3">
      <c r="A31" s="199" t="s">
        <v>156</v>
      </c>
      <c r="B31" s="191">
        <v>26</v>
      </c>
      <c r="C31" s="22">
        <v>5.0999999999999996</v>
      </c>
      <c r="D31" s="23" t="s">
        <v>157</v>
      </c>
      <c r="E31" s="23" t="s">
        <v>207</v>
      </c>
      <c r="F31" s="22" t="s">
        <v>4</v>
      </c>
      <c r="G31" s="188"/>
      <c r="H31" s="188"/>
      <c r="I31" s="141"/>
      <c r="J31" s="22">
        <v>1</v>
      </c>
      <c r="K31" s="22"/>
      <c r="L31" s="22"/>
      <c r="M31" s="22"/>
      <c r="N31" s="22"/>
      <c r="O31" s="22"/>
      <c r="P31" s="22"/>
      <c r="Q31" s="22"/>
      <c r="R31" s="22"/>
      <c r="S31" s="22"/>
      <c r="T31" s="142"/>
      <c r="U31" s="141"/>
      <c r="V31" s="22">
        <v>2</v>
      </c>
      <c r="W31" s="22">
        <v>1</v>
      </c>
      <c r="X31" s="22"/>
      <c r="Y31" s="22"/>
      <c r="Z31" s="22"/>
      <c r="AA31" s="22"/>
      <c r="AB31" s="22"/>
      <c r="AC31" s="22"/>
      <c r="AD31" s="22"/>
      <c r="AE31" s="22"/>
      <c r="AF31" s="22"/>
      <c r="AG31" s="140"/>
      <c r="AH31" s="22"/>
      <c r="AI31" s="22"/>
      <c r="AJ31" s="22"/>
      <c r="AK31" s="143">
        <v>5500</v>
      </c>
      <c r="AL31" s="122"/>
      <c r="AM31" s="132">
        <f t="shared" si="29"/>
        <v>5500</v>
      </c>
      <c r="AN31" s="50">
        <f t="shared" si="0"/>
        <v>4</v>
      </c>
      <c r="AO31" s="25">
        <f t="shared" si="30"/>
        <v>22000</v>
      </c>
      <c r="AP31" s="2"/>
      <c r="BB31" s="127">
        <f t="shared" si="32"/>
        <v>0</v>
      </c>
      <c r="BC31" s="127">
        <f t="shared" si="33"/>
        <v>5500</v>
      </c>
      <c r="BD31" s="127">
        <f t="shared" si="34"/>
        <v>0</v>
      </c>
      <c r="BE31" s="127">
        <f t="shared" si="35"/>
        <v>0</v>
      </c>
      <c r="BF31" s="127">
        <f t="shared" si="36"/>
        <v>0</v>
      </c>
      <c r="BG31" s="127">
        <f t="shared" si="37"/>
        <v>0</v>
      </c>
      <c r="BH31" s="127">
        <f t="shared" si="38"/>
        <v>0</v>
      </c>
      <c r="BI31" s="127">
        <f t="shared" si="39"/>
        <v>0</v>
      </c>
      <c r="BJ31" s="127">
        <f t="shared" si="40"/>
        <v>0</v>
      </c>
      <c r="BK31" s="127">
        <f t="shared" si="41"/>
        <v>0</v>
      </c>
      <c r="BL31" s="127">
        <f t="shared" si="42"/>
        <v>0</v>
      </c>
      <c r="BM31" s="127">
        <f t="shared" si="43"/>
        <v>0</v>
      </c>
      <c r="BN31" s="82"/>
      <c r="BO31" s="127">
        <f t="shared" si="44"/>
        <v>0</v>
      </c>
      <c r="BP31" s="127">
        <f t="shared" si="45"/>
        <v>11000</v>
      </c>
      <c r="BQ31" s="127"/>
      <c r="BR31" s="127">
        <f t="shared" si="46"/>
        <v>5500</v>
      </c>
      <c r="BS31" s="127">
        <f t="shared" si="47"/>
        <v>0</v>
      </c>
      <c r="BT31" s="127">
        <f t="shared" si="48"/>
        <v>0</v>
      </c>
      <c r="BU31" s="127">
        <f t="shared" si="49"/>
        <v>0</v>
      </c>
      <c r="BV31" s="127">
        <f t="shared" si="50"/>
        <v>0</v>
      </c>
      <c r="BW31" s="127">
        <f t="shared" si="51"/>
        <v>0</v>
      </c>
      <c r="BX31" s="127">
        <f t="shared" si="52"/>
        <v>0</v>
      </c>
      <c r="BY31" s="127">
        <f t="shared" si="53"/>
        <v>0</v>
      </c>
      <c r="BZ31" s="127">
        <f t="shared" si="54"/>
        <v>0</v>
      </c>
      <c r="CA31" s="127">
        <f t="shared" si="55"/>
        <v>0</v>
      </c>
      <c r="CB31" s="127">
        <f t="shared" si="56"/>
        <v>0</v>
      </c>
      <c r="CC31" s="127">
        <f t="shared" si="57"/>
        <v>0</v>
      </c>
      <c r="CD31" s="127">
        <f t="shared" si="58"/>
        <v>0</v>
      </c>
      <c r="CE31" s="127">
        <f t="shared" si="59"/>
        <v>0</v>
      </c>
    </row>
    <row r="32" spans="1:83" ht="18.75" customHeight="1" thickBot="1" x14ac:dyDescent="0.3">
      <c r="A32" s="200"/>
      <c r="B32" s="191">
        <v>27</v>
      </c>
      <c r="C32" s="22">
        <v>5.2</v>
      </c>
      <c r="D32" s="23" t="s">
        <v>64</v>
      </c>
      <c r="E32" s="23" t="s">
        <v>207</v>
      </c>
      <c r="F32" s="22" t="s">
        <v>4</v>
      </c>
      <c r="G32" s="188"/>
      <c r="H32" s="188"/>
      <c r="I32" s="141"/>
      <c r="J32" s="22">
        <v>4</v>
      </c>
      <c r="K32" s="22"/>
      <c r="L32" s="22"/>
      <c r="M32" s="22"/>
      <c r="N32" s="22"/>
      <c r="O32" s="22"/>
      <c r="P32" s="22"/>
      <c r="Q32" s="22"/>
      <c r="R32" s="22"/>
      <c r="S32" s="22"/>
      <c r="T32" s="142">
        <v>2</v>
      </c>
      <c r="U32" s="141"/>
      <c r="V32" s="22">
        <v>2</v>
      </c>
      <c r="W32" s="22"/>
      <c r="X32" s="22"/>
      <c r="Y32" s="22"/>
      <c r="Z32" s="22"/>
      <c r="AA32" s="22"/>
      <c r="AB32" s="22"/>
      <c r="AC32" s="22"/>
      <c r="AD32" s="22"/>
      <c r="AE32" s="22"/>
      <c r="AF32" s="22">
        <v>1</v>
      </c>
      <c r="AG32" s="140"/>
      <c r="AH32" s="22">
        <v>2</v>
      </c>
      <c r="AI32" s="22"/>
      <c r="AJ32" s="22">
        <v>5</v>
      </c>
      <c r="AK32" s="143">
        <v>2100</v>
      </c>
      <c r="AL32" s="122"/>
      <c r="AM32" s="132">
        <f t="shared" si="29"/>
        <v>2100</v>
      </c>
      <c r="AN32" s="50">
        <f t="shared" si="0"/>
        <v>16</v>
      </c>
      <c r="AO32" s="25">
        <f t="shared" si="30"/>
        <v>33600</v>
      </c>
      <c r="AP32" s="2"/>
      <c r="BB32" s="127">
        <f t="shared" si="32"/>
        <v>0</v>
      </c>
      <c r="BC32" s="127">
        <f t="shared" si="33"/>
        <v>8400</v>
      </c>
      <c r="BD32" s="127">
        <f t="shared" si="34"/>
        <v>0</v>
      </c>
      <c r="BE32" s="127">
        <f t="shared" si="35"/>
        <v>0</v>
      </c>
      <c r="BF32" s="127">
        <f t="shared" si="36"/>
        <v>0</v>
      </c>
      <c r="BG32" s="127">
        <f t="shared" si="37"/>
        <v>0</v>
      </c>
      <c r="BH32" s="127">
        <f t="shared" si="38"/>
        <v>0</v>
      </c>
      <c r="BI32" s="127">
        <f t="shared" si="39"/>
        <v>0</v>
      </c>
      <c r="BJ32" s="127">
        <f t="shared" si="40"/>
        <v>0</v>
      </c>
      <c r="BK32" s="127">
        <f t="shared" si="41"/>
        <v>0</v>
      </c>
      <c r="BL32" s="127">
        <f t="shared" si="42"/>
        <v>0</v>
      </c>
      <c r="BM32" s="127">
        <f t="shared" si="43"/>
        <v>4200</v>
      </c>
      <c r="BN32" s="82"/>
      <c r="BO32" s="127">
        <f t="shared" si="44"/>
        <v>0</v>
      </c>
      <c r="BP32" s="127">
        <f t="shared" si="45"/>
        <v>4200</v>
      </c>
      <c r="BQ32" s="127"/>
      <c r="BR32" s="127">
        <f t="shared" si="46"/>
        <v>0</v>
      </c>
      <c r="BS32" s="127">
        <f t="shared" si="47"/>
        <v>0</v>
      </c>
      <c r="BT32" s="127">
        <f t="shared" si="48"/>
        <v>0</v>
      </c>
      <c r="BU32" s="127">
        <f t="shared" si="49"/>
        <v>0</v>
      </c>
      <c r="BV32" s="127">
        <f t="shared" si="50"/>
        <v>0</v>
      </c>
      <c r="BW32" s="127">
        <f t="shared" si="51"/>
        <v>0</v>
      </c>
      <c r="BX32" s="127">
        <f t="shared" si="52"/>
        <v>0</v>
      </c>
      <c r="BY32" s="127">
        <f t="shared" si="53"/>
        <v>0</v>
      </c>
      <c r="BZ32" s="127">
        <f t="shared" si="54"/>
        <v>0</v>
      </c>
      <c r="CA32" s="127">
        <f t="shared" si="55"/>
        <v>2100</v>
      </c>
      <c r="CB32" s="127">
        <f t="shared" si="56"/>
        <v>0</v>
      </c>
      <c r="CC32" s="127">
        <f t="shared" si="57"/>
        <v>4200</v>
      </c>
      <c r="CD32" s="127">
        <f t="shared" si="58"/>
        <v>0</v>
      </c>
      <c r="CE32" s="127">
        <f t="shared" si="59"/>
        <v>10500</v>
      </c>
    </row>
    <row r="33" spans="1:83" ht="15.75" customHeight="1" thickBot="1" x14ac:dyDescent="0.3">
      <c r="A33" s="201"/>
      <c r="B33" s="191">
        <v>28</v>
      </c>
      <c r="C33" s="22">
        <v>5.3</v>
      </c>
      <c r="D33" s="23" t="s">
        <v>162</v>
      </c>
      <c r="E33" s="23" t="s">
        <v>207</v>
      </c>
      <c r="F33" s="22" t="s">
        <v>4</v>
      </c>
      <c r="G33" s="188"/>
      <c r="H33" s="188"/>
      <c r="I33" s="141">
        <v>3</v>
      </c>
      <c r="J33" s="22">
        <v>1</v>
      </c>
      <c r="K33" s="22">
        <v>5</v>
      </c>
      <c r="L33" s="22">
        <v>4</v>
      </c>
      <c r="M33" s="22">
        <v>4</v>
      </c>
      <c r="N33" s="22">
        <v>4</v>
      </c>
      <c r="O33" s="22">
        <v>4</v>
      </c>
      <c r="P33" s="22">
        <v>4</v>
      </c>
      <c r="Q33" s="22">
        <v>4</v>
      </c>
      <c r="R33" s="22">
        <v>4</v>
      </c>
      <c r="S33" s="22">
        <v>4</v>
      </c>
      <c r="T33" s="142">
        <v>1</v>
      </c>
      <c r="U33" s="141">
        <v>6</v>
      </c>
      <c r="V33" s="22">
        <v>10</v>
      </c>
      <c r="W33" s="22">
        <v>6</v>
      </c>
      <c r="X33" s="22">
        <v>8</v>
      </c>
      <c r="Y33" s="22">
        <v>6</v>
      </c>
      <c r="Z33" s="22">
        <v>4</v>
      </c>
      <c r="AA33" s="22">
        <v>15</v>
      </c>
      <c r="AB33" s="22">
        <v>13</v>
      </c>
      <c r="AC33" s="22">
        <v>4</v>
      </c>
      <c r="AD33" s="22">
        <v>4</v>
      </c>
      <c r="AE33" s="22">
        <v>12</v>
      </c>
      <c r="AF33" s="22">
        <v>3</v>
      </c>
      <c r="AG33" s="140">
        <v>1</v>
      </c>
      <c r="AH33" s="22"/>
      <c r="AI33" s="22"/>
      <c r="AJ33" s="22"/>
      <c r="AK33" s="143">
        <v>2100</v>
      </c>
      <c r="AL33" s="122"/>
      <c r="AM33" s="132">
        <f t="shared" si="29"/>
        <v>2100</v>
      </c>
      <c r="AN33" s="50">
        <f t="shared" si="0"/>
        <v>134</v>
      </c>
      <c r="AO33" s="25">
        <f t="shared" si="30"/>
        <v>281400</v>
      </c>
      <c r="AP33" s="2"/>
      <c r="BB33" s="127">
        <f t="shared" si="32"/>
        <v>6300</v>
      </c>
      <c r="BC33" s="127">
        <f t="shared" si="33"/>
        <v>2100</v>
      </c>
      <c r="BD33" s="127">
        <f t="shared" si="34"/>
        <v>10500</v>
      </c>
      <c r="BE33" s="127">
        <f t="shared" si="35"/>
        <v>8400</v>
      </c>
      <c r="BF33" s="127">
        <f t="shared" si="36"/>
        <v>8400</v>
      </c>
      <c r="BG33" s="127">
        <f t="shared" si="37"/>
        <v>8400</v>
      </c>
      <c r="BH33" s="127">
        <f t="shared" si="38"/>
        <v>8400</v>
      </c>
      <c r="BI33" s="127">
        <f t="shared" si="39"/>
        <v>8400</v>
      </c>
      <c r="BJ33" s="127">
        <f t="shared" si="40"/>
        <v>8400</v>
      </c>
      <c r="BK33" s="127">
        <f t="shared" si="41"/>
        <v>8400</v>
      </c>
      <c r="BL33" s="127">
        <f t="shared" si="42"/>
        <v>8400</v>
      </c>
      <c r="BM33" s="127">
        <f t="shared" si="43"/>
        <v>2100</v>
      </c>
      <c r="BN33" s="82"/>
      <c r="BO33" s="127">
        <f t="shared" si="44"/>
        <v>12600</v>
      </c>
      <c r="BP33" s="127">
        <f t="shared" si="45"/>
        <v>21000</v>
      </c>
      <c r="BQ33" s="127"/>
      <c r="BR33" s="127">
        <f t="shared" si="46"/>
        <v>12600</v>
      </c>
      <c r="BS33" s="127">
        <f t="shared" si="47"/>
        <v>16800</v>
      </c>
      <c r="BT33" s="127">
        <f t="shared" si="48"/>
        <v>12600</v>
      </c>
      <c r="BU33" s="127">
        <f t="shared" si="49"/>
        <v>8400</v>
      </c>
      <c r="BV33" s="127">
        <f t="shared" si="50"/>
        <v>31500</v>
      </c>
      <c r="BW33" s="127">
        <f t="shared" si="51"/>
        <v>27300</v>
      </c>
      <c r="BX33" s="127">
        <f t="shared" si="52"/>
        <v>8400</v>
      </c>
      <c r="BY33" s="127">
        <f t="shared" si="53"/>
        <v>8400</v>
      </c>
      <c r="BZ33" s="127">
        <f t="shared" si="54"/>
        <v>25200</v>
      </c>
      <c r="CA33" s="127">
        <f t="shared" si="55"/>
        <v>6300</v>
      </c>
      <c r="CB33" s="127">
        <f t="shared" si="56"/>
        <v>2100</v>
      </c>
      <c r="CC33" s="127">
        <f t="shared" si="57"/>
        <v>0</v>
      </c>
      <c r="CD33" s="127">
        <f t="shared" si="58"/>
        <v>0</v>
      </c>
      <c r="CE33" s="127">
        <f t="shared" si="59"/>
        <v>0</v>
      </c>
    </row>
    <row r="34" spans="1:83" ht="51" customHeight="1" thickBot="1" x14ac:dyDescent="0.3">
      <c r="A34" s="202" t="s">
        <v>10</v>
      </c>
      <c r="B34" s="191">
        <v>29</v>
      </c>
      <c r="C34" s="10">
        <v>6.2</v>
      </c>
      <c r="D34" s="11" t="s">
        <v>11</v>
      </c>
      <c r="E34" s="11" t="s">
        <v>109</v>
      </c>
      <c r="F34" s="10" t="s">
        <v>4</v>
      </c>
      <c r="G34" s="188"/>
      <c r="H34" s="188"/>
      <c r="I34" s="128"/>
      <c r="J34" s="10"/>
      <c r="K34" s="10"/>
      <c r="L34" s="10"/>
      <c r="M34" s="10"/>
      <c r="N34" s="10"/>
      <c r="O34" s="10"/>
      <c r="P34" s="10"/>
      <c r="Q34" s="10"/>
      <c r="R34" s="10"/>
      <c r="S34" s="10"/>
      <c r="T34" s="129"/>
      <c r="U34" s="128"/>
      <c r="V34" s="10">
        <v>1</v>
      </c>
      <c r="W34" s="10"/>
      <c r="X34" s="10"/>
      <c r="Y34" s="10"/>
      <c r="Z34" s="10"/>
      <c r="AA34" s="10"/>
      <c r="AB34" s="10"/>
      <c r="AC34" s="10"/>
      <c r="AD34" s="10"/>
      <c r="AE34" s="10"/>
      <c r="AF34" s="10"/>
      <c r="AG34" s="130"/>
      <c r="AH34" s="10"/>
      <c r="AI34" s="10"/>
      <c r="AJ34" s="10"/>
      <c r="AK34" s="131">
        <v>4000</v>
      </c>
      <c r="AL34" s="122"/>
      <c r="AM34" s="132">
        <f t="shared" si="29"/>
        <v>4000</v>
      </c>
      <c r="AN34" s="50">
        <f t="shared" si="0"/>
        <v>1</v>
      </c>
      <c r="AO34" s="25">
        <f t="shared" si="30"/>
        <v>4000</v>
      </c>
      <c r="AP34" s="2"/>
      <c r="BB34" s="127">
        <f t="shared" si="32"/>
        <v>0</v>
      </c>
      <c r="BC34" s="127">
        <f t="shared" si="33"/>
        <v>0</v>
      </c>
      <c r="BD34" s="127">
        <f t="shared" si="34"/>
        <v>0</v>
      </c>
      <c r="BE34" s="127">
        <f t="shared" si="35"/>
        <v>0</v>
      </c>
      <c r="BF34" s="127">
        <f t="shared" si="36"/>
        <v>0</v>
      </c>
      <c r="BG34" s="127">
        <f t="shared" si="37"/>
        <v>0</v>
      </c>
      <c r="BH34" s="127">
        <f t="shared" si="38"/>
        <v>0</v>
      </c>
      <c r="BI34" s="127">
        <f t="shared" si="39"/>
        <v>0</v>
      </c>
      <c r="BJ34" s="127">
        <f t="shared" si="40"/>
        <v>0</v>
      </c>
      <c r="BK34" s="127">
        <f t="shared" si="41"/>
        <v>0</v>
      </c>
      <c r="BL34" s="127">
        <f t="shared" si="42"/>
        <v>0</v>
      </c>
      <c r="BM34" s="127">
        <f t="shared" si="43"/>
        <v>0</v>
      </c>
      <c r="BN34" s="82"/>
      <c r="BO34" s="127">
        <f t="shared" si="44"/>
        <v>0</v>
      </c>
      <c r="BP34" s="127">
        <f t="shared" si="45"/>
        <v>4000</v>
      </c>
      <c r="BQ34" s="127"/>
      <c r="BR34" s="127">
        <f t="shared" si="46"/>
        <v>0</v>
      </c>
      <c r="BS34" s="127">
        <f t="shared" si="47"/>
        <v>0</v>
      </c>
      <c r="BT34" s="127">
        <f t="shared" si="48"/>
        <v>0</v>
      </c>
      <c r="BU34" s="127">
        <f t="shared" si="49"/>
        <v>0</v>
      </c>
      <c r="BV34" s="127">
        <f t="shared" si="50"/>
        <v>0</v>
      </c>
      <c r="BW34" s="127">
        <f t="shared" si="51"/>
        <v>0</v>
      </c>
      <c r="BX34" s="127">
        <f t="shared" si="52"/>
        <v>0</v>
      </c>
      <c r="BY34" s="127">
        <f t="shared" si="53"/>
        <v>0</v>
      </c>
      <c r="BZ34" s="127">
        <f t="shared" si="54"/>
        <v>0</v>
      </c>
      <c r="CA34" s="127">
        <f t="shared" si="55"/>
        <v>0</v>
      </c>
      <c r="CB34" s="127">
        <f t="shared" si="56"/>
        <v>0</v>
      </c>
      <c r="CC34" s="127">
        <f t="shared" si="57"/>
        <v>0</v>
      </c>
      <c r="CD34" s="127">
        <f t="shared" si="58"/>
        <v>0</v>
      </c>
      <c r="CE34" s="127">
        <f t="shared" si="59"/>
        <v>0</v>
      </c>
    </row>
    <row r="35" spans="1:83" ht="15.75" customHeight="1" thickBot="1" x14ac:dyDescent="0.3">
      <c r="A35" s="203"/>
      <c r="B35" s="191">
        <v>30</v>
      </c>
      <c r="C35" s="10">
        <v>6.2</v>
      </c>
      <c r="D35" s="11" t="s">
        <v>12</v>
      </c>
      <c r="E35" s="11" t="s">
        <v>42</v>
      </c>
      <c r="F35" s="10" t="s">
        <v>4</v>
      </c>
      <c r="G35" s="188"/>
      <c r="H35" s="188"/>
      <c r="I35" s="128"/>
      <c r="J35" s="10"/>
      <c r="K35" s="10"/>
      <c r="L35" s="10"/>
      <c r="M35" s="10"/>
      <c r="N35" s="10"/>
      <c r="O35" s="10"/>
      <c r="P35" s="10"/>
      <c r="Q35" s="10"/>
      <c r="R35" s="10"/>
      <c r="S35" s="10"/>
      <c r="T35" s="129"/>
      <c r="U35" s="128"/>
      <c r="V35" s="10">
        <v>3</v>
      </c>
      <c r="W35" s="10"/>
      <c r="X35" s="10"/>
      <c r="Y35" s="10"/>
      <c r="Z35" s="10"/>
      <c r="AA35" s="10"/>
      <c r="AB35" s="10"/>
      <c r="AC35" s="10"/>
      <c r="AD35" s="10"/>
      <c r="AE35" s="10"/>
      <c r="AF35" s="10"/>
      <c r="AG35" s="130"/>
      <c r="AH35" s="10"/>
      <c r="AI35" s="10"/>
      <c r="AJ35" s="10"/>
      <c r="AK35" s="131">
        <v>2000</v>
      </c>
      <c r="AL35" s="122"/>
      <c r="AM35" s="132">
        <f t="shared" si="29"/>
        <v>2000</v>
      </c>
      <c r="AN35" s="50">
        <f t="shared" si="0"/>
        <v>3</v>
      </c>
      <c r="AO35" s="25">
        <f t="shared" si="30"/>
        <v>6000</v>
      </c>
      <c r="AP35" s="2"/>
      <c r="BB35" s="127">
        <f t="shared" si="32"/>
        <v>0</v>
      </c>
      <c r="BC35" s="127">
        <f t="shared" si="33"/>
        <v>0</v>
      </c>
      <c r="BD35" s="127">
        <f t="shared" si="34"/>
        <v>0</v>
      </c>
      <c r="BE35" s="127">
        <f t="shared" si="35"/>
        <v>0</v>
      </c>
      <c r="BF35" s="127">
        <f t="shared" si="36"/>
        <v>0</v>
      </c>
      <c r="BG35" s="127">
        <f t="shared" si="37"/>
        <v>0</v>
      </c>
      <c r="BH35" s="127">
        <f t="shared" si="38"/>
        <v>0</v>
      </c>
      <c r="BI35" s="127">
        <f t="shared" si="39"/>
        <v>0</v>
      </c>
      <c r="BJ35" s="127">
        <f t="shared" si="40"/>
        <v>0</v>
      </c>
      <c r="BK35" s="127">
        <f t="shared" si="41"/>
        <v>0</v>
      </c>
      <c r="BL35" s="127">
        <f t="shared" si="42"/>
        <v>0</v>
      </c>
      <c r="BM35" s="127">
        <f t="shared" si="43"/>
        <v>0</v>
      </c>
      <c r="BN35" s="82"/>
      <c r="BO35" s="127">
        <f t="shared" si="44"/>
        <v>0</v>
      </c>
      <c r="BP35" s="127">
        <f t="shared" si="45"/>
        <v>6000</v>
      </c>
      <c r="BQ35" s="127"/>
      <c r="BR35" s="127">
        <f t="shared" si="46"/>
        <v>0</v>
      </c>
      <c r="BS35" s="127">
        <f t="shared" si="47"/>
        <v>0</v>
      </c>
      <c r="BT35" s="127">
        <f t="shared" si="48"/>
        <v>0</v>
      </c>
      <c r="BU35" s="127">
        <f t="shared" si="49"/>
        <v>0</v>
      </c>
      <c r="BV35" s="127">
        <f t="shared" si="50"/>
        <v>0</v>
      </c>
      <c r="BW35" s="127">
        <f t="shared" si="51"/>
        <v>0</v>
      </c>
      <c r="BX35" s="127">
        <f t="shared" si="52"/>
        <v>0</v>
      </c>
      <c r="BY35" s="127">
        <f t="shared" si="53"/>
        <v>0</v>
      </c>
      <c r="BZ35" s="127">
        <f t="shared" si="54"/>
        <v>0</v>
      </c>
      <c r="CA35" s="127">
        <f t="shared" si="55"/>
        <v>0</v>
      </c>
      <c r="CB35" s="127">
        <f t="shared" si="56"/>
        <v>0</v>
      </c>
      <c r="CC35" s="127">
        <f t="shared" si="57"/>
        <v>0</v>
      </c>
      <c r="CD35" s="127">
        <f t="shared" si="58"/>
        <v>0</v>
      </c>
      <c r="CE35" s="127">
        <f t="shared" si="59"/>
        <v>0</v>
      </c>
    </row>
    <row r="36" spans="1:83" ht="56.25" customHeight="1" thickBot="1" x14ac:dyDescent="0.3">
      <c r="A36" s="203"/>
      <c r="B36" s="191">
        <v>31</v>
      </c>
      <c r="C36" s="10">
        <v>6.3</v>
      </c>
      <c r="D36" s="11" t="s">
        <v>13</v>
      </c>
      <c r="E36" s="11" t="s">
        <v>110</v>
      </c>
      <c r="F36" s="10" t="s">
        <v>4</v>
      </c>
      <c r="G36" s="188"/>
      <c r="H36" s="188"/>
      <c r="I36" s="128"/>
      <c r="J36" s="10"/>
      <c r="K36" s="10"/>
      <c r="L36" s="10"/>
      <c r="M36" s="10"/>
      <c r="N36" s="10"/>
      <c r="O36" s="10"/>
      <c r="P36" s="10"/>
      <c r="Q36" s="10"/>
      <c r="R36" s="10"/>
      <c r="S36" s="10"/>
      <c r="T36" s="129"/>
      <c r="U36" s="128"/>
      <c r="V36" s="10">
        <v>1</v>
      </c>
      <c r="W36" s="10"/>
      <c r="X36" s="10"/>
      <c r="Y36" s="10"/>
      <c r="Z36" s="10"/>
      <c r="AA36" s="10"/>
      <c r="AB36" s="10"/>
      <c r="AC36" s="10"/>
      <c r="AD36" s="10"/>
      <c r="AE36" s="10"/>
      <c r="AF36" s="10"/>
      <c r="AG36" s="130"/>
      <c r="AH36" s="10"/>
      <c r="AI36" s="10"/>
      <c r="AJ36" s="10"/>
      <c r="AK36" s="131">
        <v>15000</v>
      </c>
      <c r="AL36" s="122"/>
      <c r="AM36" s="132">
        <f t="shared" si="29"/>
        <v>15000</v>
      </c>
      <c r="AN36" s="50">
        <f t="shared" si="0"/>
        <v>1</v>
      </c>
      <c r="AO36" s="25">
        <f t="shared" si="30"/>
        <v>15000</v>
      </c>
      <c r="AP36" s="2"/>
      <c r="BB36" s="127">
        <f t="shared" si="32"/>
        <v>0</v>
      </c>
      <c r="BC36" s="127">
        <f t="shared" si="33"/>
        <v>0</v>
      </c>
      <c r="BD36" s="127">
        <f t="shared" si="34"/>
        <v>0</v>
      </c>
      <c r="BE36" s="127">
        <f t="shared" si="35"/>
        <v>0</v>
      </c>
      <c r="BF36" s="127">
        <f t="shared" si="36"/>
        <v>0</v>
      </c>
      <c r="BG36" s="127">
        <f t="shared" si="37"/>
        <v>0</v>
      </c>
      <c r="BH36" s="127">
        <f t="shared" si="38"/>
        <v>0</v>
      </c>
      <c r="BI36" s="127">
        <f t="shared" si="39"/>
        <v>0</v>
      </c>
      <c r="BJ36" s="127">
        <f t="shared" si="40"/>
        <v>0</v>
      </c>
      <c r="BK36" s="127">
        <f t="shared" si="41"/>
        <v>0</v>
      </c>
      <c r="BL36" s="127">
        <f t="shared" si="42"/>
        <v>0</v>
      </c>
      <c r="BM36" s="127">
        <f t="shared" si="43"/>
        <v>0</v>
      </c>
      <c r="BN36" s="82"/>
      <c r="BO36" s="127">
        <f t="shared" si="44"/>
        <v>0</v>
      </c>
      <c r="BP36" s="127">
        <f t="shared" si="45"/>
        <v>15000</v>
      </c>
      <c r="BQ36" s="127"/>
      <c r="BR36" s="127">
        <f t="shared" si="46"/>
        <v>0</v>
      </c>
      <c r="BS36" s="127">
        <f t="shared" si="47"/>
        <v>0</v>
      </c>
      <c r="BT36" s="127">
        <f t="shared" si="48"/>
        <v>0</v>
      </c>
      <c r="BU36" s="127">
        <f t="shared" si="49"/>
        <v>0</v>
      </c>
      <c r="BV36" s="127">
        <f t="shared" si="50"/>
        <v>0</v>
      </c>
      <c r="BW36" s="127">
        <f t="shared" si="51"/>
        <v>0</v>
      </c>
      <c r="BX36" s="127">
        <f t="shared" si="52"/>
        <v>0</v>
      </c>
      <c r="BY36" s="127">
        <f t="shared" si="53"/>
        <v>0</v>
      </c>
      <c r="BZ36" s="127">
        <f t="shared" si="54"/>
        <v>0</v>
      </c>
      <c r="CA36" s="127">
        <f t="shared" si="55"/>
        <v>0</v>
      </c>
      <c r="CB36" s="127">
        <f t="shared" si="56"/>
        <v>0</v>
      </c>
      <c r="CC36" s="127">
        <f t="shared" si="57"/>
        <v>0</v>
      </c>
      <c r="CD36" s="127">
        <f t="shared" si="58"/>
        <v>0</v>
      </c>
      <c r="CE36" s="127">
        <f t="shared" si="59"/>
        <v>0</v>
      </c>
    </row>
    <row r="37" spans="1:83" ht="37.5" customHeight="1" thickBot="1" x14ac:dyDescent="0.3">
      <c r="A37" s="203"/>
      <c r="B37" s="191">
        <v>32</v>
      </c>
      <c r="C37" s="10">
        <v>6.4</v>
      </c>
      <c r="D37" s="11" t="s">
        <v>303</v>
      </c>
      <c r="E37" s="11" t="s">
        <v>57</v>
      </c>
      <c r="F37" s="10" t="s">
        <v>4</v>
      </c>
      <c r="G37" s="188"/>
      <c r="H37" s="188"/>
      <c r="I37" s="128"/>
      <c r="J37" s="10"/>
      <c r="K37" s="10">
        <v>1</v>
      </c>
      <c r="L37" s="10"/>
      <c r="M37" s="10"/>
      <c r="N37" s="10"/>
      <c r="O37" s="10"/>
      <c r="P37" s="10"/>
      <c r="Q37" s="10"/>
      <c r="R37" s="10"/>
      <c r="S37" s="10"/>
      <c r="T37" s="129"/>
      <c r="U37" s="128">
        <v>1</v>
      </c>
      <c r="V37" s="59">
        <v>1</v>
      </c>
      <c r="W37" s="10">
        <v>1</v>
      </c>
      <c r="X37" s="10"/>
      <c r="Y37" s="144">
        <v>1</v>
      </c>
      <c r="Z37" s="10">
        <v>1</v>
      </c>
      <c r="AA37" s="10">
        <v>1</v>
      </c>
      <c r="AB37" s="10">
        <v>1</v>
      </c>
      <c r="AC37" s="10"/>
      <c r="AD37" s="10"/>
      <c r="AE37" s="10">
        <v>1</v>
      </c>
      <c r="AF37" s="10">
        <v>1</v>
      </c>
      <c r="AG37" s="130">
        <v>1</v>
      </c>
      <c r="AH37" s="10"/>
      <c r="AI37" s="10">
        <v>1</v>
      </c>
      <c r="AJ37" s="10"/>
      <c r="AK37" s="131">
        <v>2700</v>
      </c>
      <c r="AL37" s="122"/>
      <c r="AM37" s="132">
        <f t="shared" si="29"/>
        <v>2700</v>
      </c>
      <c r="AN37" s="50">
        <f t="shared" ref="AN37:AN68" si="60">SUM(I37:AJ37)</f>
        <v>12</v>
      </c>
      <c r="AO37" s="25">
        <f t="shared" si="30"/>
        <v>32400</v>
      </c>
      <c r="AP37" s="2"/>
      <c r="BB37" s="127">
        <f t="shared" si="32"/>
        <v>0</v>
      </c>
      <c r="BC37" s="127">
        <f t="shared" si="33"/>
        <v>0</v>
      </c>
      <c r="BD37" s="127">
        <f t="shared" si="34"/>
        <v>2700</v>
      </c>
      <c r="BE37" s="127">
        <f t="shared" si="35"/>
        <v>0</v>
      </c>
      <c r="BF37" s="127">
        <f t="shared" si="36"/>
        <v>0</v>
      </c>
      <c r="BG37" s="127">
        <f t="shared" si="37"/>
        <v>0</v>
      </c>
      <c r="BH37" s="127">
        <f t="shared" si="38"/>
        <v>0</v>
      </c>
      <c r="BI37" s="127">
        <f t="shared" si="39"/>
        <v>0</v>
      </c>
      <c r="BJ37" s="127">
        <f t="shared" si="40"/>
        <v>0</v>
      </c>
      <c r="BK37" s="127">
        <f t="shared" si="41"/>
        <v>0</v>
      </c>
      <c r="BL37" s="127">
        <f t="shared" si="42"/>
        <v>0</v>
      </c>
      <c r="BM37" s="127">
        <f t="shared" si="43"/>
        <v>0</v>
      </c>
      <c r="BN37" s="82"/>
      <c r="BO37" s="127">
        <f t="shared" si="44"/>
        <v>2700</v>
      </c>
      <c r="BP37" s="127">
        <f t="shared" si="45"/>
        <v>2700</v>
      </c>
      <c r="BQ37" s="127"/>
      <c r="BR37" s="127">
        <f t="shared" si="46"/>
        <v>2700</v>
      </c>
      <c r="BS37" s="127">
        <f t="shared" si="47"/>
        <v>0</v>
      </c>
      <c r="BT37" s="127">
        <f t="shared" si="48"/>
        <v>2700</v>
      </c>
      <c r="BU37" s="127">
        <f t="shared" si="49"/>
        <v>2700</v>
      </c>
      <c r="BV37" s="127">
        <f t="shared" si="50"/>
        <v>2700</v>
      </c>
      <c r="BW37" s="127">
        <f t="shared" si="51"/>
        <v>2700</v>
      </c>
      <c r="BX37" s="127">
        <f t="shared" si="52"/>
        <v>0</v>
      </c>
      <c r="BY37" s="127">
        <f t="shared" si="53"/>
        <v>0</v>
      </c>
      <c r="BZ37" s="127">
        <f t="shared" si="54"/>
        <v>2700</v>
      </c>
      <c r="CA37" s="127">
        <f t="shared" si="55"/>
        <v>2700</v>
      </c>
      <c r="CB37" s="127">
        <f t="shared" si="56"/>
        <v>2700</v>
      </c>
      <c r="CC37" s="127">
        <f t="shared" si="57"/>
        <v>0</v>
      </c>
      <c r="CD37" s="127">
        <f t="shared" si="58"/>
        <v>2700</v>
      </c>
      <c r="CE37" s="127">
        <f t="shared" si="59"/>
        <v>0</v>
      </c>
    </row>
    <row r="38" spans="1:83" ht="18" customHeight="1" thickBot="1" x14ac:dyDescent="0.3">
      <c r="A38" s="203"/>
      <c r="B38" s="191">
        <v>33</v>
      </c>
      <c r="C38" s="10">
        <v>6.5</v>
      </c>
      <c r="D38" s="11" t="s">
        <v>14</v>
      </c>
      <c r="E38" s="11" t="s">
        <v>103</v>
      </c>
      <c r="F38" s="10" t="s">
        <v>4</v>
      </c>
      <c r="G38" s="188"/>
      <c r="H38" s="188"/>
      <c r="I38" s="128"/>
      <c r="J38" s="10"/>
      <c r="K38" s="10">
        <v>3</v>
      </c>
      <c r="L38" s="10">
        <v>1</v>
      </c>
      <c r="M38" s="10">
        <v>1</v>
      </c>
      <c r="N38" s="10">
        <v>1</v>
      </c>
      <c r="O38" s="10">
        <v>1</v>
      </c>
      <c r="P38" s="10">
        <v>1</v>
      </c>
      <c r="Q38" s="10">
        <v>1</v>
      </c>
      <c r="R38" s="10">
        <v>1</v>
      </c>
      <c r="S38" s="10">
        <v>1</v>
      </c>
      <c r="T38" s="129"/>
      <c r="U38" s="128">
        <v>2</v>
      </c>
      <c r="V38" s="59">
        <v>4</v>
      </c>
      <c r="W38" s="59">
        <v>3</v>
      </c>
      <c r="X38" s="59">
        <v>2</v>
      </c>
      <c r="Y38" s="10">
        <v>2</v>
      </c>
      <c r="Z38" s="10">
        <v>2</v>
      </c>
      <c r="AA38" s="10">
        <v>4</v>
      </c>
      <c r="AB38" s="10">
        <v>4</v>
      </c>
      <c r="AC38" s="10">
        <v>1</v>
      </c>
      <c r="AD38" s="10">
        <v>1</v>
      </c>
      <c r="AE38" s="10">
        <v>5</v>
      </c>
      <c r="AF38" s="59">
        <v>1</v>
      </c>
      <c r="AG38" s="130">
        <v>3</v>
      </c>
      <c r="AH38" s="10"/>
      <c r="AI38" s="59">
        <v>2</v>
      </c>
      <c r="AJ38" s="10"/>
      <c r="AK38" s="131">
        <v>800</v>
      </c>
      <c r="AL38" s="122"/>
      <c r="AM38" s="132">
        <f t="shared" si="29"/>
        <v>800</v>
      </c>
      <c r="AN38" s="50">
        <f t="shared" si="60"/>
        <v>47</v>
      </c>
      <c r="AO38" s="25">
        <f t="shared" si="30"/>
        <v>37600</v>
      </c>
      <c r="AP38" s="2"/>
      <c r="BB38" s="127">
        <f t="shared" si="32"/>
        <v>0</v>
      </c>
      <c r="BC38" s="127">
        <f t="shared" si="33"/>
        <v>0</v>
      </c>
      <c r="BD38" s="127">
        <f t="shared" si="34"/>
        <v>2400</v>
      </c>
      <c r="BE38" s="127">
        <f t="shared" si="35"/>
        <v>800</v>
      </c>
      <c r="BF38" s="127">
        <f t="shared" si="36"/>
        <v>800</v>
      </c>
      <c r="BG38" s="127">
        <f t="shared" si="37"/>
        <v>800</v>
      </c>
      <c r="BH38" s="127">
        <f t="shared" si="38"/>
        <v>800</v>
      </c>
      <c r="BI38" s="127">
        <f t="shared" si="39"/>
        <v>800</v>
      </c>
      <c r="BJ38" s="127">
        <f t="shared" si="40"/>
        <v>800</v>
      </c>
      <c r="BK38" s="127">
        <f t="shared" si="41"/>
        <v>800</v>
      </c>
      <c r="BL38" s="127">
        <f t="shared" si="42"/>
        <v>800</v>
      </c>
      <c r="BM38" s="127">
        <f t="shared" si="43"/>
        <v>0</v>
      </c>
      <c r="BN38" s="82"/>
      <c r="BO38" s="127">
        <f t="shared" si="44"/>
        <v>1600</v>
      </c>
      <c r="BP38" s="127">
        <f t="shared" si="45"/>
        <v>3200</v>
      </c>
      <c r="BQ38" s="127"/>
      <c r="BR38" s="127">
        <f t="shared" si="46"/>
        <v>2400</v>
      </c>
      <c r="BS38" s="127">
        <f t="shared" si="47"/>
        <v>1600</v>
      </c>
      <c r="BT38" s="127">
        <f t="shared" si="48"/>
        <v>1600</v>
      </c>
      <c r="BU38" s="127">
        <f t="shared" si="49"/>
        <v>1600</v>
      </c>
      <c r="BV38" s="127">
        <f t="shared" si="50"/>
        <v>3200</v>
      </c>
      <c r="BW38" s="127">
        <f t="shared" si="51"/>
        <v>3200</v>
      </c>
      <c r="BX38" s="127">
        <f t="shared" si="52"/>
        <v>800</v>
      </c>
      <c r="BY38" s="127">
        <f t="shared" si="53"/>
        <v>800</v>
      </c>
      <c r="BZ38" s="127">
        <f t="shared" si="54"/>
        <v>4000</v>
      </c>
      <c r="CA38" s="127">
        <f t="shared" si="55"/>
        <v>800</v>
      </c>
      <c r="CB38" s="127">
        <f t="shared" si="56"/>
        <v>2400</v>
      </c>
      <c r="CC38" s="127">
        <f t="shared" si="57"/>
        <v>0</v>
      </c>
      <c r="CD38" s="127">
        <f t="shared" si="58"/>
        <v>1600</v>
      </c>
      <c r="CE38" s="127">
        <f t="shared" si="59"/>
        <v>0</v>
      </c>
    </row>
    <row r="39" spans="1:83" ht="18" customHeight="1" thickBot="1" x14ac:dyDescent="0.3">
      <c r="A39" s="203"/>
      <c r="B39" s="191">
        <v>34</v>
      </c>
      <c r="C39" s="10">
        <v>6.6</v>
      </c>
      <c r="D39" s="11" t="s">
        <v>65</v>
      </c>
      <c r="E39" s="11" t="s">
        <v>104</v>
      </c>
      <c r="F39" s="10" t="s">
        <v>4</v>
      </c>
      <c r="G39" s="188"/>
      <c r="H39" s="188"/>
      <c r="I39" s="128"/>
      <c r="J39" s="10"/>
      <c r="K39" s="10"/>
      <c r="L39" s="10"/>
      <c r="M39" s="10"/>
      <c r="N39" s="10"/>
      <c r="O39" s="10"/>
      <c r="P39" s="10"/>
      <c r="Q39" s="10"/>
      <c r="R39" s="10"/>
      <c r="S39" s="10"/>
      <c r="T39" s="129"/>
      <c r="U39" s="128"/>
      <c r="V39" s="10">
        <v>1</v>
      </c>
      <c r="W39" s="10">
        <v>1</v>
      </c>
      <c r="X39" s="10"/>
      <c r="Y39" s="10"/>
      <c r="Z39" s="10"/>
      <c r="AA39" s="10">
        <v>1</v>
      </c>
      <c r="AB39" s="10">
        <v>1</v>
      </c>
      <c r="AC39" s="10"/>
      <c r="AD39" s="10"/>
      <c r="AE39" s="10">
        <v>1</v>
      </c>
      <c r="AF39" s="10">
        <v>1</v>
      </c>
      <c r="AG39" s="130">
        <v>1</v>
      </c>
      <c r="AH39" s="10"/>
      <c r="AI39" s="10">
        <v>1</v>
      </c>
      <c r="AJ39" s="10"/>
      <c r="AK39" s="131">
        <v>400</v>
      </c>
      <c r="AL39" s="122"/>
      <c r="AM39" s="132">
        <f t="shared" si="29"/>
        <v>400</v>
      </c>
      <c r="AN39" s="50">
        <f t="shared" si="60"/>
        <v>8</v>
      </c>
      <c r="AO39" s="25">
        <f t="shared" si="30"/>
        <v>3200</v>
      </c>
      <c r="AP39" s="2"/>
      <c r="BB39" s="127">
        <f t="shared" si="32"/>
        <v>0</v>
      </c>
      <c r="BC39" s="127">
        <f t="shared" si="33"/>
        <v>0</v>
      </c>
      <c r="BD39" s="127">
        <f t="shared" si="34"/>
        <v>0</v>
      </c>
      <c r="BE39" s="127">
        <f t="shared" si="35"/>
        <v>0</v>
      </c>
      <c r="BF39" s="127">
        <f t="shared" si="36"/>
        <v>0</v>
      </c>
      <c r="BG39" s="127">
        <f t="shared" si="37"/>
        <v>0</v>
      </c>
      <c r="BH39" s="127">
        <f t="shared" si="38"/>
        <v>0</v>
      </c>
      <c r="BI39" s="127">
        <f t="shared" si="39"/>
        <v>0</v>
      </c>
      <c r="BJ39" s="127">
        <f t="shared" si="40"/>
        <v>0</v>
      </c>
      <c r="BK39" s="127">
        <f t="shared" si="41"/>
        <v>0</v>
      </c>
      <c r="BL39" s="127">
        <f t="shared" si="42"/>
        <v>0</v>
      </c>
      <c r="BM39" s="127">
        <f t="shared" si="43"/>
        <v>0</v>
      </c>
      <c r="BN39" s="82"/>
      <c r="BO39" s="127">
        <f t="shared" si="44"/>
        <v>0</v>
      </c>
      <c r="BP39" s="127">
        <f t="shared" si="45"/>
        <v>400</v>
      </c>
      <c r="BQ39" s="127"/>
      <c r="BR39" s="127">
        <f t="shared" si="46"/>
        <v>400</v>
      </c>
      <c r="BS39" s="127">
        <f t="shared" si="47"/>
        <v>0</v>
      </c>
      <c r="BT39" s="127">
        <f t="shared" si="48"/>
        <v>0</v>
      </c>
      <c r="BU39" s="127">
        <f t="shared" si="49"/>
        <v>0</v>
      </c>
      <c r="BV39" s="127">
        <f t="shared" si="50"/>
        <v>400</v>
      </c>
      <c r="BW39" s="127">
        <f t="shared" si="51"/>
        <v>400</v>
      </c>
      <c r="BX39" s="127">
        <f t="shared" si="52"/>
        <v>0</v>
      </c>
      <c r="BY39" s="127">
        <f t="shared" si="53"/>
        <v>0</v>
      </c>
      <c r="BZ39" s="127">
        <f t="shared" si="54"/>
        <v>400</v>
      </c>
      <c r="CA39" s="127">
        <f t="shared" si="55"/>
        <v>400</v>
      </c>
      <c r="CB39" s="127">
        <f t="shared" si="56"/>
        <v>400</v>
      </c>
      <c r="CC39" s="127">
        <f t="shared" si="57"/>
        <v>0</v>
      </c>
      <c r="CD39" s="127">
        <f t="shared" si="58"/>
        <v>400</v>
      </c>
      <c r="CE39" s="127">
        <f t="shared" si="59"/>
        <v>0</v>
      </c>
    </row>
    <row r="40" spans="1:83" ht="18" customHeight="1" thickBot="1" x14ac:dyDescent="0.3">
      <c r="A40" s="203"/>
      <c r="B40" s="191">
        <v>35</v>
      </c>
      <c r="C40" s="10">
        <v>6.7</v>
      </c>
      <c r="D40" s="11" t="s">
        <v>43</v>
      </c>
      <c r="E40" s="11" t="s">
        <v>44</v>
      </c>
      <c r="F40" s="10" t="s">
        <v>4</v>
      </c>
      <c r="G40" s="188"/>
      <c r="H40" s="188"/>
      <c r="I40" s="128"/>
      <c r="J40" s="10"/>
      <c r="K40" s="10"/>
      <c r="L40" s="10"/>
      <c r="M40" s="10"/>
      <c r="N40" s="10"/>
      <c r="O40" s="10"/>
      <c r="P40" s="10"/>
      <c r="Q40" s="10"/>
      <c r="R40" s="10"/>
      <c r="S40" s="10"/>
      <c r="T40" s="129"/>
      <c r="U40" s="128"/>
      <c r="V40" s="10">
        <v>2</v>
      </c>
      <c r="W40" s="10">
        <v>1</v>
      </c>
      <c r="X40" s="10"/>
      <c r="Y40" s="10">
        <v>1</v>
      </c>
      <c r="Z40" s="10">
        <v>1</v>
      </c>
      <c r="AA40" s="10">
        <v>1</v>
      </c>
      <c r="AB40" s="10"/>
      <c r="AC40" s="10"/>
      <c r="AD40" s="10"/>
      <c r="AE40" s="10"/>
      <c r="AF40" s="10">
        <v>1</v>
      </c>
      <c r="AG40" s="130">
        <v>1</v>
      </c>
      <c r="AH40" s="10"/>
      <c r="AI40" s="10">
        <v>1</v>
      </c>
      <c r="AJ40" s="10"/>
      <c r="AK40" s="131">
        <v>400</v>
      </c>
      <c r="AL40" s="122"/>
      <c r="AM40" s="132">
        <f t="shared" si="29"/>
        <v>400</v>
      </c>
      <c r="AN40" s="50">
        <f t="shared" si="60"/>
        <v>9</v>
      </c>
      <c r="AO40" s="25">
        <f t="shared" si="30"/>
        <v>3600</v>
      </c>
      <c r="AP40" s="2"/>
      <c r="BB40" s="127">
        <f t="shared" si="32"/>
        <v>0</v>
      </c>
      <c r="BC40" s="127">
        <f t="shared" si="33"/>
        <v>0</v>
      </c>
      <c r="BD40" s="127">
        <f t="shared" si="34"/>
        <v>0</v>
      </c>
      <c r="BE40" s="127">
        <f t="shared" si="35"/>
        <v>0</v>
      </c>
      <c r="BF40" s="127">
        <f t="shared" si="36"/>
        <v>0</v>
      </c>
      <c r="BG40" s="127">
        <f t="shared" si="37"/>
        <v>0</v>
      </c>
      <c r="BH40" s="127">
        <f t="shared" si="38"/>
        <v>0</v>
      </c>
      <c r="BI40" s="127">
        <f t="shared" si="39"/>
        <v>0</v>
      </c>
      <c r="BJ40" s="127">
        <f t="shared" si="40"/>
        <v>0</v>
      </c>
      <c r="BK40" s="127">
        <f t="shared" si="41"/>
        <v>0</v>
      </c>
      <c r="BL40" s="127">
        <f t="shared" si="42"/>
        <v>0</v>
      </c>
      <c r="BM40" s="127">
        <f t="shared" si="43"/>
        <v>0</v>
      </c>
      <c r="BN40" s="82"/>
      <c r="BO40" s="127">
        <f t="shared" si="44"/>
        <v>0</v>
      </c>
      <c r="BP40" s="127">
        <f t="shared" si="45"/>
        <v>800</v>
      </c>
      <c r="BQ40" s="127"/>
      <c r="BR40" s="127">
        <f t="shared" si="46"/>
        <v>400</v>
      </c>
      <c r="BS40" s="127">
        <f t="shared" si="47"/>
        <v>0</v>
      </c>
      <c r="BT40" s="127">
        <f t="shared" si="48"/>
        <v>400</v>
      </c>
      <c r="BU40" s="127">
        <f t="shared" si="49"/>
        <v>400</v>
      </c>
      <c r="BV40" s="127">
        <f t="shared" si="50"/>
        <v>400</v>
      </c>
      <c r="BW40" s="127">
        <f t="shared" si="51"/>
        <v>0</v>
      </c>
      <c r="BX40" s="127">
        <f t="shared" si="52"/>
        <v>0</v>
      </c>
      <c r="BY40" s="127">
        <f t="shared" si="53"/>
        <v>0</v>
      </c>
      <c r="BZ40" s="127">
        <f t="shared" si="54"/>
        <v>0</v>
      </c>
      <c r="CA40" s="127">
        <f t="shared" si="55"/>
        <v>400</v>
      </c>
      <c r="CB40" s="127">
        <f t="shared" si="56"/>
        <v>400</v>
      </c>
      <c r="CC40" s="127">
        <f t="shared" si="57"/>
        <v>0</v>
      </c>
      <c r="CD40" s="127">
        <f t="shared" si="58"/>
        <v>400</v>
      </c>
      <c r="CE40" s="127">
        <f t="shared" si="59"/>
        <v>0</v>
      </c>
    </row>
    <row r="41" spans="1:83" s="135" customFormat="1" ht="33" customHeight="1" thickBot="1" x14ac:dyDescent="0.3">
      <c r="A41" s="203"/>
      <c r="B41" s="191">
        <v>36</v>
      </c>
      <c r="C41" s="59">
        <v>6.8</v>
      </c>
      <c r="D41" s="145" t="s">
        <v>205</v>
      </c>
      <c r="E41" s="145" t="s">
        <v>347</v>
      </c>
      <c r="F41" s="59" t="s">
        <v>4</v>
      </c>
      <c r="G41" s="188"/>
      <c r="H41" s="188"/>
      <c r="I41" s="147"/>
      <c r="J41" s="59">
        <v>1</v>
      </c>
      <c r="K41" s="59"/>
      <c r="L41" s="59"/>
      <c r="M41" s="59"/>
      <c r="N41" s="59"/>
      <c r="O41" s="59"/>
      <c r="P41" s="59"/>
      <c r="Q41" s="59"/>
      <c r="R41" s="59"/>
      <c r="S41" s="59"/>
      <c r="T41" s="148"/>
      <c r="U41" s="147"/>
      <c r="V41" s="59"/>
      <c r="W41" s="59">
        <v>6</v>
      </c>
      <c r="X41" s="59">
        <v>2</v>
      </c>
      <c r="Y41" s="59">
        <v>7</v>
      </c>
      <c r="Z41" s="59">
        <v>2</v>
      </c>
      <c r="AA41" s="59">
        <v>8</v>
      </c>
      <c r="AB41" s="59">
        <v>4</v>
      </c>
      <c r="AC41" s="59">
        <v>2</v>
      </c>
      <c r="AD41" s="59">
        <v>2</v>
      </c>
      <c r="AE41" s="59">
        <v>4</v>
      </c>
      <c r="AF41" s="59"/>
      <c r="AG41" s="146">
        <v>4</v>
      </c>
      <c r="AH41" s="59"/>
      <c r="AI41" s="59">
        <v>7</v>
      </c>
      <c r="AJ41" s="59"/>
      <c r="AK41" s="149">
        <v>151.30000000000001</v>
      </c>
      <c r="AL41" s="123"/>
      <c r="AM41" s="150">
        <f t="shared" si="29"/>
        <v>151.30000000000001</v>
      </c>
      <c r="AN41" s="151">
        <f t="shared" si="60"/>
        <v>49</v>
      </c>
      <c r="AO41" s="25">
        <f t="shared" si="30"/>
        <v>7413.7000000000007</v>
      </c>
      <c r="AP41" s="134"/>
      <c r="BB41" s="136">
        <f t="shared" si="32"/>
        <v>0</v>
      </c>
      <c r="BC41" s="136">
        <f t="shared" si="33"/>
        <v>151.30000000000001</v>
      </c>
      <c r="BD41" s="136">
        <f t="shared" si="34"/>
        <v>0</v>
      </c>
      <c r="BE41" s="136">
        <f t="shared" si="35"/>
        <v>0</v>
      </c>
      <c r="BF41" s="136">
        <f t="shared" si="36"/>
        <v>0</v>
      </c>
      <c r="BG41" s="136">
        <f t="shared" si="37"/>
        <v>0</v>
      </c>
      <c r="BH41" s="136">
        <f t="shared" si="38"/>
        <v>0</v>
      </c>
      <c r="BI41" s="136">
        <f t="shared" si="39"/>
        <v>0</v>
      </c>
      <c r="BJ41" s="136">
        <f t="shared" si="40"/>
        <v>0</v>
      </c>
      <c r="BK41" s="136">
        <f t="shared" si="41"/>
        <v>0</v>
      </c>
      <c r="BL41" s="136">
        <f t="shared" si="42"/>
        <v>0</v>
      </c>
      <c r="BM41" s="136">
        <f t="shared" si="43"/>
        <v>0</v>
      </c>
      <c r="BN41" s="137"/>
      <c r="BO41" s="136">
        <f t="shared" si="44"/>
        <v>0</v>
      </c>
      <c r="BP41" s="136">
        <f t="shared" si="45"/>
        <v>0</v>
      </c>
      <c r="BQ41" s="136"/>
      <c r="BR41" s="136">
        <f t="shared" si="46"/>
        <v>907.80000000000007</v>
      </c>
      <c r="BS41" s="136">
        <f t="shared" si="47"/>
        <v>302.60000000000002</v>
      </c>
      <c r="BT41" s="136">
        <f t="shared" si="48"/>
        <v>1059.1000000000001</v>
      </c>
      <c r="BU41" s="136">
        <f t="shared" si="49"/>
        <v>302.60000000000002</v>
      </c>
      <c r="BV41" s="136">
        <f t="shared" si="50"/>
        <v>1210.4000000000001</v>
      </c>
      <c r="BW41" s="136">
        <f t="shared" si="51"/>
        <v>605.20000000000005</v>
      </c>
      <c r="BX41" s="136">
        <f t="shared" si="52"/>
        <v>302.60000000000002</v>
      </c>
      <c r="BY41" s="136">
        <f t="shared" si="53"/>
        <v>302.60000000000002</v>
      </c>
      <c r="BZ41" s="136">
        <f t="shared" si="54"/>
        <v>605.20000000000005</v>
      </c>
      <c r="CA41" s="136">
        <f t="shared" si="55"/>
        <v>0</v>
      </c>
      <c r="CB41" s="136">
        <f t="shared" si="56"/>
        <v>605.20000000000005</v>
      </c>
      <c r="CC41" s="136">
        <f t="shared" si="57"/>
        <v>0</v>
      </c>
      <c r="CD41" s="136">
        <f t="shared" si="58"/>
        <v>1059.1000000000001</v>
      </c>
      <c r="CE41" s="136">
        <f t="shared" si="59"/>
        <v>0</v>
      </c>
    </row>
    <row r="42" spans="1:83" ht="18" customHeight="1" thickBot="1" x14ac:dyDescent="0.3">
      <c r="A42" s="203"/>
      <c r="B42" s="191">
        <v>37</v>
      </c>
      <c r="C42" s="152">
        <v>6.9</v>
      </c>
      <c r="D42" s="145" t="s">
        <v>85</v>
      </c>
      <c r="E42" s="145" t="s">
        <v>48</v>
      </c>
      <c r="F42" s="59" t="s">
        <v>4</v>
      </c>
      <c r="G42" s="188"/>
      <c r="H42" s="188"/>
      <c r="I42" s="147"/>
      <c r="J42" s="59">
        <v>4</v>
      </c>
      <c r="K42" s="59">
        <v>4</v>
      </c>
      <c r="L42" s="59">
        <v>4</v>
      </c>
      <c r="M42" s="59">
        <v>4</v>
      </c>
      <c r="N42" s="59">
        <v>4</v>
      </c>
      <c r="O42" s="59">
        <v>4</v>
      </c>
      <c r="P42" s="59">
        <v>4</v>
      </c>
      <c r="Q42" s="59">
        <v>4</v>
      </c>
      <c r="R42" s="59">
        <v>4</v>
      </c>
      <c r="S42" s="59">
        <v>4</v>
      </c>
      <c r="T42" s="148">
        <v>2</v>
      </c>
      <c r="U42" s="147">
        <v>9</v>
      </c>
      <c r="V42" s="59">
        <v>19</v>
      </c>
      <c r="W42" s="59">
        <v>11</v>
      </c>
      <c r="X42" s="59">
        <v>8</v>
      </c>
      <c r="Y42" s="59">
        <v>6</v>
      </c>
      <c r="Z42" s="59">
        <v>4</v>
      </c>
      <c r="AA42" s="59">
        <v>10</v>
      </c>
      <c r="AB42" s="59">
        <v>12</v>
      </c>
      <c r="AC42" s="59"/>
      <c r="AD42" s="59"/>
      <c r="AE42" s="59">
        <v>10</v>
      </c>
      <c r="AF42" s="59">
        <v>4</v>
      </c>
      <c r="AG42" s="146">
        <v>4</v>
      </c>
      <c r="AH42" s="59">
        <v>2</v>
      </c>
      <c r="AI42" s="59"/>
      <c r="AJ42" s="59"/>
      <c r="AK42" s="149">
        <v>200</v>
      </c>
      <c r="AL42" s="123"/>
      <c r="AM42" s="150">
        <f t="shared" si="29"/>
        <v>200</v>
      </c>
      <c r="AN42" s="151">
        <f t="shared" si="60"/>
        <v>141</v>
      </c>
      <c r="AO42" s="25">
        <f t="shared" si="30"/>
        <v>28200</v>
      </c>
      <c r="AP42" s="2"/>
      <c r="BB42" s="127">
        <f t="shared" si="32"/>
        <v>0</v>
      </c>
      <c r="BC42" s="127">
        <f t="shared" si="33"/>
        <v>800</v>
      </c>
      <c r="BD42" s="127">
        <f t="shared" si="34"/>
        <v>800</v>
      </c>
      <c r="BE42" s="127">
        <f t="shared" si="35"/>
        <v>800</v>
      </c>
      <c r="BF42" s="127">
        <f t="shared" si="36"/>
        <v>800</v>
      </c>
      <c r="BG42" s="127">
        <f t="shared" si="37"/>
        <v>800</v>
      </c>
      <c r="BH42" s="127">
        <f t="shared" si="38"/>
        <v>800</v>
      </c>
      <c r="BI42" s="127">
        <f t="shared" si="39"/>
        <v>800</v>
      </c>
      <c r="BJ42" s="127">
        <f t="shared" si="40"/>
        <v>800</v>
      </c>
      <c r="BK42" s="127">
        <f t="shared" si="41"/>
        <v>800</v>
      </c>
      <c r="BL42" s="127">
        <f t="shared" si="42"/>
        <v>800</v>
      </c>
      <c r="BM42" s="127">
        <f t="shared" si="43"/>
        <v>400</v>
      </c>
      <c r="BN42" s="82"/>
      <c r="BO42" s="127">
        <f t="shared" si="44"/>
        <v>1800</v>
      </c>
      <c r="BP42" s="127">
        <f t="shared" si="45"/>
        <v>3800</v>
      </c>
      <c r="BQ42" s="127"/>
      <c r="BR42" s="127">
        <f t="shared" si="46"/>
        <v>2200</v>
      </c>
      <c r="BS42" s="127">
        <f t="shared" si="47"/>
        <v>1600</v>
      </c>
      <c r="BT42" s="127">
        <f t="shared" si="48"/>
        <v>1200</v>
      </c>
      <c r="BU42" s="127">
        <f t="shared" si="49"/>
        <v>800</v>
      </c>
      <c r="BV42" s="127">
        <f t="shared" si="50"/>
        <v>2000</v>
      </c>
      <c r="BW42" s="127">
        <f t="shared" si="51"/>
        <v>2400</v>
      </c>
      <c r="BX42" s="127">
        <f t="shared" si="52"/>
        <v>0</v>
      </c>
      <c r="BY42" s="127">
        <f t="shared" si="53"/>
        <v>0</v>
      </c>
      <c r="BZ42" s="127">
        <f t="shared" si="54"/>
        <v>2000</v>
      </c>
      <c r="CA42" s="127">
        <f t="shared" si="55"/>
        <v>800</v>
      </c>
      <c r="CB42" s="127">
        <f t="shared" si="56"/>
        <v>800</v>
      </c>
      <c r="CC42" s="127">
        <f t="shared" si="57"/>
        <v>400</v>
      </c>
      <c r="CD42" s="127">
        <f t="shared" si="58"/>
        <v>0</v>
      </c>
      <c r="CE42" s="127">
        <f t="shared" si="59"/>
        <v>0</v>
      </c>
    </row>
    <row r="43" spans="1:83" s="135" customFormat="1" ht="18" customHeight="1" thickBot="1" x14ac:dyDescent="0.3">
      <c r="A43" s="203"/>
      <c r="B43" s="191">
        <v>38</v>
      </c>
      <c r="C43" s="153">
        <v>6.1</v>
      </c>
      <c r="D43" s="145" t="s">
        <v>172</v>
      </c>
      <c r="E43" s="145" t="s">
        <v>350</v>
      </c>
      <c r="F43" s="59" t="s">
        <v>4</v>
      </c>
      <c r="G43" s="188"/>
      <c r="H43" s="188"/>
      <c r="I43" s="147"/>
      <c r="J43" s="59"/>
      <c r="K43" s="59"/>
      <c r="L43" s="59"/>
      <c r="M43" s="59"/>
      <c r="N43" s="59"/>
      <c r="O43" s="59"/>
      <c r="P43" s="59"/>
      <c r="Q43" s="59"/>
      <c r="R43" s="59"/>
      <c r="S43" s="59"/>
      <c r="T43" s="148"/>
      <c r="U43" s="147">
        <v>6</v>
      </c>
      <c r="V43" s="59"/>
      <c r="W43" s="59"/>
      <c r="X43" s="59"/>
      <c r="Y43" s="59"/>
      <c r="Z43" s="59">
        <v>4</v>
      </c>
      <c r="AA43" s="59"/>
      <c r="AB43" s="59">
        <v>4</v>
      </c>
      <c r="AC43" s="59"/>
      <c r="AD43" s="59"/>
      <c r="AE43" s="59">
        <v>4</v>
      </c>
      <c r="AF43" s="59"/>
      <c r="AG43" s="146"/>
      <c r="AH43" s="59"/>
      <c r="AI43" s="59"/>
      <c r="AJ43" s="59"/>
      <c r="AK43" s="149">
        <v>277.39999999999998</v>
      </c>
      <c r="AL43" s="123"/>
      <c r="AM43" s="150">
        <f t="shared" si="29"/>
        <v>277.39999999999998</v>
      </c>
      <c r="AN43" s="151">
        <f t="shared" si="60"/>
        <v>18</v>
      </c>
      <c r="AO43" s="25">
        <f t="shared" si="30"/>
        <v>4993.2</v>
      </c>
      <c r="AP43" s="134"/>
      <c r="BB43" s="136">
        <f t="shared" si="32"/>
        <v>0</v>
      </c>
      <c r="BC43" s="136">
        <f t="shared" si="33"/>
        <v>0</v>
      </c>
      <c r="BD43" s="136">
        <f t="shared" si="34"/>
        <v>0</v>
      </c>
      <c r="BE43" s="136">
        <f t="shared" si="35"/>
        <v>0</v>
      </c>
      <c r="BF43" s="136">
        <f t="shared" si="36"/>
        <v>0</v>
      </c>
      <c r="BG43" s="136">
        <f t="shared" si="37"/>
        <v>0</v>
      </c>
      <c r="BH43" s="136">
        <f t="shared" si="38"/>
        <v>0</v>
      </c>
      <c r="BI43" s="136">
        <f t="shared" si="39"/>
        <v>0</v>
      </c>
      <c r="BJ43" s="136">
        <f t="shared" si="40"/>
        <v>0</v>
      </c>
      <c r="BK43" s="136">
        <f t="shared" si="41"/>
        <v>0</v>
      </c>
      <c r="BL43" s="136">
        <f t="shared" si="42"/>
        <v>0</v>
      </c>
      <c r="BM43" s="136">
        <f t="shared" si="43"/>
        <v>0</v>
      </c>
      <c r="BN43" s="137"/>
      <c r="BO43" s="136">
        <f t="shared" si="44"/>
        <v>1664.3999999999999</v>
      </c>
      <c r="BP43" s="136">
        <f t="shared" si="45"/>
        <v>0</v>
      </c>
      <c r="BQ43" s="136"/>
      <c r="BR43" s="136">
        <f t="shared" si="46"/>
        <v>0</v>
      </c>
      <c r="BS43" s="136">
        <f t="shared" si="47"/>
        <v>0</v>
      </c>
      <c r="BT43" s="136">
        <f t="shared" si="48"/>
        <v>0</v>
      </c>
      <c r="BU43" s="136">
        <f t="shared" si="49"/>
        <v>1109.5999999999999</v>
      </c>
      <c r="BV43" s="136">
        <f t="shared" si="50"/>
        <v>0</v>
      </c>
      <c r="BW43" s="136">
        <f t="shared" si="51"/>
        <v>1109.5999999999999</v>
      </c>
      <c r="BX43" s="136">
        <f t="shared" si="52"/>
        <v>0</v>
      </c>
      <c r="BY43" s="136">
        <f t="shared" si="53"/>
        <v>0</v>
      </c>
      <c r="BZ43" s="136">
        <f t="shared" si="54"/>
        <v>1109.5999999999999</v>
      </c>
      <c r="CA43" s="136">
        <f t="shared" si="55"/>
        <v>0</v>
      </c>
      <c r="CB43" s="136">
        <f t="shared" si="56"/>
        <v>0</v>
      </c>
      <c r="CC43" s="136">
        <f t="shared" si="57"/>
        <v>0</v>
      </c>
      <c r="CD43" s="136">
        <f t="shared" si="58"/>
        <v>0</v>
      </c>
      <c r="CE43" s="136">
        <f t="shared" si="59"/>
        <v>0</v>
      </c>
    </row>
    <row r="44" spans="1:83" ht="18" customHeight="1" thickBot="1" x14ac:dyDescent="0.3">
      <c r="A44" s="203"/>
      <c r="B44" s="191">
        <v>39</v>
      </c>
      <c r="C44" s="10">
        <v>6.11</v>
      </c>
      <c r="D44" s="11" t="s">
        <v>173</v>
      </c>
      <c r="E44" s="11"/>
      <c r="F44" s="10" t="s">
        <v>4</v>
      </c>
      <c r="G44" s="188"/>
      <c r="H44" s="188"/>
      <c r="I44" s="128"/>
      <c r="J44" s="10"/>
      <c r="K44" s="10"/>
      <c r="L44" s="10"/>
      <c r="M44" s="10"/>
      <c r="N44" s="10"/>
      <c r="O44" s="10"/>
      <c r="P44" s="10"/>
      <c r="Q44" s="10"/>
      <c r="R44" s="10"/>
      <c r="S44" s="10"/>
      <c r="T44" s="129">
        <v>1</v>
      </c>
      <c r="U44" s="128"/>
      <c r="V44" s="10"/>
      <c r="W44" s="10"/>
      <c r="X44" s="10"/>
      <c r="Y44" s="10"/>
      <c r="Z44" s="10"/>
      <c r="AA44" s="10"/>
      <c r="AB44" s="10"/>
      <c r="AC44" s="10"/>
      <c r="AD44" s="10"/>
      <c r="AE44" s="10"/>
      <c r="AF44" s="10"/>
      <c r="AG44" s="130"/>
      <c r="AH44" s="10"/>
      <c r="AI44" s="10"/>
      <c r="AJ44" s="10">
        <v>2</v>
      </c>
      <c r="AK44" s="131">
        <v>200</v>
      </c>
      <c r="AL44" s="122"/>
      <c r="AM44" s="132">
        <f t="shared" si="29"/>
        <v>200</v>
      </c>
      <c r="AN44" s="50">
        <f t="shared" si="60"/>
        <v>3</v>
      </c>
      <c r="AO44" s="25">
        <f t="shared" si="30"/>
        <v>600</v>
      </c>
      <c r="AP44" s="2"/>
      <c r="BB44" s="127">
        <f t="shared" si="32"/>
        <v>0</v>
      </c>
      <c r="BC44" s="127">
        <f t="shared" si="33"/>
        <v>0</v>
      </c>
      <c r="BD44" s="127">
        <f t="shared" si="34"/>
        <v>0</v>
      </c>
      <c r="BE44" s="127">
        <f t="shared" si="35"/>
        <v>0</v>
      </c>
      <c r="BF44" s="127">
        <f t="shared" si="36"/>
        <v>0</v>
      </c>
      <c r="BG44" s="127">
        <f t="shared" si="37"/>
        <v>0</v>
      </c>
      <c r="BH44" s="127">
        <f t="shared" si="38"/>
        <v>0</v>
      </c>
      <c r="BI44" s="127">
        <f t="shared" si="39"/>
        <v>0</v>
      </c>
      <c r="BJ44" s="127">
        <f t="shared" si="40"/>
        <v>0</v>
      </c>
      <c r="BK44" s="127">
        <f t="shared" si="41"/>
        <v>0</v>
      </c>
      <c r="BL44" s="127">
        <f t="shared" si="42"/>
        <v>0</v>
      </c>
      <c r="BM44" s="127">
        <f t="shared" si="43"/>
        <v>200</v>
      </c>
      <c r="BN44" s="82"/>
      <c r="BO44" s="127">
        <f t="shared" si="44"/>
        <v>0</v>
      </c>
      <c r="BP44" s="127">
        <f t="shared" si="45"/>
        <v>0</v>
      </c>
      <c r="BQ44" s="127"/>
      <c r="BR44" s="127">
        <f t="shared" si="46"/>
        <v>0</v>
      </c>
      <c r="BS44" s="127">
        <f t="shared" si="47"/>
        <v>0</v>
      </c>
      <c r="BT44" s="127">
        <f t="shared" si="48"/>
        <v>0</v>
      </c>
      <c r="BU44" s="127">
        <f t="shared" si="49"/>
        <v>0</v>
      </c>
      <c r="BV44" s="127">
        <f t="shared" si="50"/>
        <v>0</v>
      </c>
      <c r="BW44" s="127">
        <f t="shared" si="51"/>
        <v>0</v>
      </c>
      <c r="BX44" s="127">
        <f t="shared" si="52"/>
        <v>0</v>
      </c>
      <c r="BY44" s="127">
        <f t="shared" si="53"/>
        <v>0</v>
      </c>
      <c r="BZ44" s="127">
        <f t="shared" si="54"/>
        <v>0</v>
      </c>
      <c r="CA44" s="127">
        <f t="shared" si="55"/>
        <v>0</v>
      </c>
      <c r="CB44" s="127">
        <f t="shared" si="56"/>
        <v>0</v>
      </c>
      <c r="CC44" s="127">
        <f t="shared" si="57"/>
        <v>0</v>
      </c>
      <c r="CD44" s="127">
        <f t="shared" si="58"/>
        <v>0</v>
      </c>
      <c r="CE44" s="127">
        <f t="shared" si="59"/>
        <v>400</v>
      </c>
    </row>
    <row r="45" spans="1:83" ht="35.25" customHeight="1" thickBot="1" x14ac:dyDescent="0.3">
      <c r="A45" s="203"/>
      <c r="B45" s="191">
        <v>40</v>
      </c>
      <c r="C45" s="10">
        <v>6.12</v>
      </c>
      <c r="D45" s="11" t="s">
        <v>29</v>
      </c>
      <c r="E45" s="11" t="s">
        <v>46</v>
      </c>
      <c r="F45" s="10" t="s">
        <v>4</v>
      </c>
      <c r="G45" s="188"/>
      <c r="H45" s="188"/>
      <c r="I45" s="128"/>
      <c r="J45" s="10"/>
      <c r="K45" s="10">
        <v>1</v>
      </c>
      <c r="L45" s="10"/>
      <c r="M45" s="10"/>
      <c r="N45" s="10"/>
      <c r="O45" s="10"/>
      <c r="P45" s="10"/>
      <c r="Q45" s="10"/>
      <c r="R45" s="10"/>
      <c r="S45" s="10"/>
      <c r="T45" s="129"/>
      <c r="U45" s="128"/>
      <c r="V45" s="10">
        <v>2</v>
      </c>
      <c r="W45" s="10">
        <v>11</v>
      </c>
      <c r="X45" s="10"/>
      <c r="Y45" s="10"/>
      <c r="Z45" s="10">
        <v>1</v>
      </c>
      <c r="AA45" s="10">
        <v>3</v>
      </c>
      <c r="AB45" s="10">
        <v>4</v>
      </c>
      <c r="AC45" s="10">
        <v>1</v>
      </c>
      <c r="AD45" s="10">
        <v>1</v>
      </c>
      <c r="AE45" s="10">
        <v>3</v>
      </c>
      <c r="AF45" s="10">
        <v>1</v>
      </c>
      <c r="AG45" s="130">
        <v>1</v>
      </c>
      <c r="AH45" s="10"/>
      <c r="AI45" s="10"/>
      <c r="AJ45" s="10"/>
      <c r="AK45" s="131">
        <v>250</v>
      </c>
      <c r="AL45" s="122"/>
      <c r="AM45" s="132">
        <f t="shared" si="29"/>
        <v>250</v>
      </c>
      <c r="AN45" s="50">
        <f t="shared" si="60"/>
        <v>29</v>
      </c>
      <c r="AO45" s="25">
        <f t="shared" si="30"/>
        <v>7250</v>
      </c>
      <c r="AP45" s="2"/>
      <c r="BB45" s="127">
        <f t="shared" si="32"/>
        <v>0</v>
      </c>
      <c r="BC45" s="127">
        <f t="shared" si="33"/>
        <v>0</v>
      </c>
      <c r="BD45" s="127">
        <f t="shared" si="34"/>
        <v>250</v>
      </c>
      <c r="BE45" s="127">
        <f t="shared" si="35"/>
        <v>0</v>
      </c>
      <c r="BF45" s="127">
        <f t="shared" si="36"/>
        <v>0</v>
      </c>
      <c r="BG45" s="127">
        <f t="shared" si="37"/>
        <v>0</v>
      </c>
      <c r="BH45" s="127">
        <f t="shared" si="38"/>
        <v>0</v>
      </c>
      <c r="BI45" s="127">
        <f t="shared" si="39"/>
        <v>0</v>
      </c>
      <c r="BJ45" s="127">
        <f t="shared" si="40"/>
        <v>0</v>
      </c>
      <c r="BK45" s="127">
        <f t="shared" si="41"/>
        <v>0</v>
      </c>
      <c r="BL45" s="127">
        <f t="shared" si="42"/>
        <v>0</v>
      </c>
      <c r="BM45" s="127">
        <f t="shared" si="43"/>
        <v>0</v>
      </c>
      <c r="BN45" s="82"/>
      <c r="BO45" s="127">
        <f t="shared" si="44"/>
        <v>0</v>
      </c>
      <c r="BP45" s="127">
        <f t="shared" si="45"/>
        <v>500</v>
      </c>
      <c r="BQ45" s="127"/>
      <c r="BR45" s="127">
        <f t="shared" si="46"/>
        <v>2750</v>
      </c>
      <c r="BS45" s="127">
        <f t="shared" si="47"/>
        <v>0</v>
      </c>
      <c r="BT45" s="127">
        <f t="shared" si="48"/>
        <v>0</v>
      </c>
      <c r="BU45" s="127">
        <f t="shared" si="49"/>
        <v>250</v>
      </c>
      <c r="BV45" s="127">
        <f t="shared" si="50"/>
        <v>750</v>
      </c>
      <c r="BW45" s="127">
        <f t="shared" si="51"/>
        <v>1000</v>
      </c>
      <c r="BX45" s="127">
        <f t="shared" si="52"/>
        <v>250</v>
      </c>
      <c r="BY45" s="127">
        <f t="shared" si="53"/>
        <v>250</v>
      </c>
      <c r="BZ45" s="127">
        <f t="shared" si="54"/>
        <v>750</v>
      </c>
      <c r="CA45" s="127">
        <f t="shared" si="55"/>
        <v>250</v>
      </c>
      <c r="CB45" s="127">
        <f t="shared" si="56"/>
        <v>250</v>
      </c>
      <c r="CC45" s="127">
        <f t="shared" si="57"/>
        <v>0</v>
      </c>
      <c r="CD45" s="127">
        <f t="shared" si="58"/>
        <v>0</v>
      </c>
      <c r="CE45" s="127">
        <f t="shared" si="59"/>
        <v>0</v>
      </c>
    </row>
    <row r="46" spans="1:83" ht="28.5" customHeight="1" thickBot="1" x14ac:dyDescent="0.3">
      <c r="A46" s="203"/>
      <c r="B46" s="191">
        <v>41</v>
      </c>
      <c r="C46" s="10">
        <v>6.13</v>
      </c>
      <c r="D46" s="11" t="s">
        <v>30</v>
      </c>
      <c r="E46" s="11" t="s">
        <v>59</v>
      </c>
      <c r="F46" s="10" t="s">
        <v>4</v>
      </c>
      <c r="G46" s="188"/>
      <c r="H46" s="188"/>
      <c r="I46" s="128">
        <v>1</v>
      </c>
      <c r="J46" s="10">
        <v>7</v>
      </c>
      <c r="K46" s="10">
        <v>2</v>
      </c>
      <c r="L46" s="10">
        <v>3</v>
      </c>
      <c r="M46" s="10">
        <v>3</v>
      </c>
      <c r="N46" s="10">
        <v>3</v>
      </c>
      <c r="O46" s="10">
        <v>3</v>
      </c>
      <c r="P46" s="10">
        <v>3</v>
      </c>
      <c r="Q46" s="10">
        <v>3</v>
      </c>
      <c r="R46" s="10">
        <v>3</v>
      </c>
      <c r="S46" s="10">
        <v>3</v>
      </c>
      <c r="T46" s="129"/>
      <c r="U46" s="128">
        <v>4</v>
      </c>
      <c r="V46" s="10">
        <v>6</v>
      </c>
      <c r="W46" s="10">
        <v>2</v>
      </c>
      <c r="X46" s="10">
        <v>3</v>
      </c>
      <c r="Y46" s="10">
        <v>5</v>
      </c>
      <c r="Z46" s="10">
        <v>2</v>
      </c>
      <c r="AA46" s="10">
        <v>8</v>
      </c>
      <c r="AB46" s="10">
        <v>5</v>
      </c>
      <c r="AC46" s="10">
        <v>2</v>
      </c>
      <c r="AD46" s="10">
        <v>2</v>
      </c>
      <c r="AE46" s="10">
        <v>5</v>
      </c>
      <c r="AF46" s="10">
        <v>4</v>
      </c>
      <c r="AG46" s="130">
        <v>3</v>
      </c>
      <c r="AH46" s="10"/>
      <c r="AI46" s="10">
        <v>6</v>
      </c>
      <c r="AJ46" s="10"/>
      <c r="AK46" s="131">
        <v>400</v>
      </c>
      <c r="AL46" s="122"/>
      <c r="AM46" s="132">
        <f t="shared" si="29"/>
        <v>400</v>
      </c>
      <c r="AN46" s="50">
        <f t="shared" si="60"/>
        <v>91</v>
      </c>
      <c r="AO46" s="25">
        <f t="shared" si="30"/>
        <v>36400</v>
      </c>
      <c r="AP46" s="2"/>
      <c r="BB46" s="127">
        <f t="shared" si="32"/>
        <v>400</v>
      </c>
      <c r="BC46" s="127">
        <f t="shared" si="33"/>
        <v>2800</v>
      </c>
      <c r="BD46" s="127">
        <f t="shared" si="34"/>
        <v>800</v>
      </c>
      <c r="BE46" s="127">
        <f t="shared" si="35"/>
        <v>1200</v>
      </c>
      <c r="BF46" s="127">
        <f t="shared" si="36"/>
        <v>1200</v>
      </c>
      <c r="BG46" s="127">
        <f t="shared" si="37"/>
        <v>1200</v>
      </c>
      <c r="BH46" s="127">
        <f t="shared" si="38"/>
        <v>1200</v>
      </c>
      <c r="BI46" s="127">
        <f t="shared" si="39"/>
        <v>1200</v>
      </c>
      <c r="BJ46" s="127">
        <f t="shared" si="40"/>
        <v>1200</v>
      </c>
      <c r="BK46" s="127">
        <f t="shared" si="41"/>
        <v>1200</v>
      </c>
      <c r="BL46" s="127">
        <f t="shared" si="42"/>
        <v>1200</v>
      </c>
      <c r="BM46" s="127">
        <f t="shared" si="43"/>
        <v>0</v>
      </c>
      <c r="BN46" s="82"/>
      <c r="BO46" s="127">
        <f t="shared" si="44"/>
        <v>1600</v>
      </c>
      <c r="BP46" s="127">
        <f t="shared" si="45"/>
        <v>2400</v>
      </c>
      <c r="BQ46" s="127"/>
      <c r="BR46" s="127">
        <f t="shared" si="46"/>
        <v>800</v>
      </c>
      <c r="BS46" s="127">
        <f t="shared" si="47"/>
        <v>1200</v>
      </c>
      <c r="BT46" s="127">
        <f t="shared" si="48"/>
        <v>2000</v>
      </c>
      <c r="BU46" s="127">
        <f t="shared" si="49"/>
        <v>800</v>
      </c>
      <c r="BV46" s="127">
        <f t="shared" si="50"/>
        <v>3200</v>
      </c>
      <c r="BW46" s="127">
        <f t="shared" si="51"/>
        <v>2000</v>
      </c>
      <c r="BX46" s="127">
        <f t="shared" si="52"/>
        <v>800</v>
      </c>
      <c r="BY46" s="127">
        <f t="shared" si="53"/>
        <v>800</v>
      </c>
      <c r="BZ46" s="127">
        <f t="shared" si="54"/>
        <v>2000</v>
      </c>
      <c r="CA46" s="127">
        <f t="shared" si="55"/>
        <v>1600</v>
      </c>
      <c r="CB46" s="127">
        <f t="shared" si="56"/>
        <v>1200</v>
      </c>
      <c r="CC46" s="127">
        <f t="shared" si="57"/>
        <v>0</v>
      </c>
      <c r="CD46" s="127">
        <f t="shared" si="58"/>
        <v>2400</v>
      </c>
      <c r="CE46" s="127">
        <f t="shared" si="59"/>
        <v>0</v>
      </c>
    </row>
    <row r="47" spans="1:83" ht="18.75" customHeight="1" thickBot="1" x14ac:dyDescent="0.3">
      <c r="A47" s="203"/>
      <c r="B47" s="191">
        <v>42</v>
      </c>
      <c r="C47" s="10">
        <v>6.14</v>
      </c>
      <c r="D47" s="11" t="s">
        <v>45</v>
      </c>
      <c r="E47" s="11" t="s">
        <v>47</v>
      </c>
      <c r="F47" s="10" t="s">
        <v>4</v>
      </c>
      <c r="G47" s="188"/>
      <c r="H47" s="188"/>
      <c r="I47" s="128"/>
      <c r="J47" s="10">
        <v>2</v>
      </c>
      <c r="K47" s="10"/>
      <c r="L47" s="10"/>
      <c r="M47" s="10"/>
      <c r="N47" s="10"/>
      <c r="O47" s="10"/>
      <c r="P47" s="10"/>
      <c r="Q47" s="10"/>
      <c r="R47" s="10"/>
      <c r="S47" s="10"/>
      <c r="T47" s="129"/>
      <c r="U47" s="128"/>
      <c r="V47" s="10">
        <v>2</v>
      </c>
      <c r="W47" s="10"/>
      <c r="X47" s="10"/>
      <c r="Y47" s="10"/>
      <c r="Z47" s="10"/>
      <c r="AA47" s="10"/>
      <c r="AB47" s="10"/>
      <c r="AC47" s="10"/>
      <c r="AD47" s="10"/>
      <c r="AE47" s="10"/>
      <c r="AF47" s="10"/>
      <c r="AG47" s="130"/>
      <c r="AH47" s="10"/>
      <c r="AI47" s="10"/>
      <c r="AJ47" s="10"/>
      <c r="AK47" s="131">
        <v>300</v>
      </c>
      <c r="AL47" s="122"/>
      <c r="AM47" s="132">
        <f t="shared" si="29"/>
        <v>300</v>
      </c>
      <c r="AN47" s="50">
        <f t="shared" si="60"/>
        <v>4</v>
      </c>
      <c r="AO47" s="25">
        <f t="shared" si="30"/>
        <v>1200</v>
      </c>
      <c r="AP47" s="2"/>
      <c r="BB47" s="127">
        <f t="shared" si="32"/>
        <v>0</v>
      </c>
      <c r="BC47" s="127">
        <f t="shared" si="33"/>
        <v>600</v>
      </c>
      <c r="BD47" s="127">
        <f t="shared" si="34"/>
        <v>0</v>
      </c>
      <c r="BE47" s="127">
        <f t="shared" si="35"/>
        <v>0</v>
      </c>
      <c r="BF47" s="127">
        <f t="shared" si="36"/>
        <v>0</v>
      </c>
      <c r="BG47" s="127">
        <f t="shared" si="37"/>
        <v>0</v>
      </c>
      <c r="BH47" s="127">
        <f t="shared" si="38"/>
        <v>0</v>
      </c>
      <c r="BI47" s="127">
        <f t="shared" si="39"/>
        <v>0</v>
      </c>
      <c r="BJ47" s="127">
        <f t="shared" si="40"/>
        <v>0</v>
      </c>
      <c r="BK47" s="127">
        <f t="shared" si="41"/>
        <v>0</v>
      </c>
      <c r="BL47" s="127">
        <f t="shared" si="42"/>
        <v>0</v>
      </c>
      <c r="BM47" s="127">
        <f t="shared" si="43"/>
        <v>0</v>
      </c>
      <c r="BN47" s="82"/>
      <c r="BO47" s="127">
        <f t="shared" si="44"/>
        <v>0</v>
      </c>
      <c r="BP47" s="127">
        <f t="shared" si="45"/>
        <v>600</v>
      </c>
      <c r="BQ47" s="127"/>
      <c r="BR47" s="127">
        <f t="shared" si="46"/>
        <v>0</v>
      </c>
      <c r="BS47" s="127">
        <f t="shared" si="47"/>
        <v>0</v>
      </c>
      <c r="BT47" s="127">
        <f t="shared" si="48"/>
        <v>0</v>
      </c>
      <c r="BU47" s="127">
        <f t="shared" si="49"/>
        <v>0</v>
      </c>
      <c r="BV47" s="127">
        <f t="shared" si="50"/>
        <v>0</v>
      </c>
      <c r="BW47" s="127">
        <f t="shared" si="51"/>
        <v>0</v>
      </c>
      <c r="BX47" s="127">
        <f t="shared" si="52"/>
        <v>0</v>
      </c>
      <c r="BY47" s="127">
        <f t="shared" si="53"/>
        <v>0</v>
      </c>
      <c r="BZ47" s="127">
        <f t="shared" si="54"/>
        <v>0</v>
      </c>
      <c r="CA47" s="127">
        <f t="shared" si="55"/>
        <v>0</v>
      </c>
      <c r="CB47" s="127">
        <f t="shared" si="56"/>
        <v>0</v>
      </c>
      <c r="CC47" s="127">
        <f t="shared" si="57"/>
        <v>0</v>
      </c>
      <c r="CD47" s="127">
        <f t="shared" si="58"/>
        <v>0</v>
      </c>
      <c r="CE47" s="127">
        <f t="shared" si="59"/>
        <v>0</v>
      </c>
    </row>
    <row r="48" spans="1:83" s="135" customFormat="1" ht="28.5" customHeight="1" thickBot="1" x14ac:dyDescent="0.3">
      <c r="A48" s="203"/>
      <c r="B48" s="191">
        <v>43</v>
      </c>
      <c r="C48" s="59">
        <v>6.15</v>
      </c>
      <c r="D48" s="145" t="s">
        <v>288</v>
      </c>
      <c r="E48" s="133" t="s">
        <v>346</v>
      </c>
      <c r="F48" s="59" t="s">
        <v>4</v>
      </c>
      <c r="G48" s="188"/>
      <c r="H48" s="188"/>
      <c r="I48" s="147"/>
      <c r="J48" s="59"/>
      <c r="K48" s="59"/>
      <c r="L48" s="59"/>
      <c r="M48" s="59"/>
      <c r="N48" s="59"/>
      <c r="O48" s="59"/>
      <c r="P48" s="59"/>
      <c r="Q48" s="59"/>
      <c r="R48" s="59"/>
      <c r="S48" s="59"/>
      <c r="T48" s="148"/>
      <c r="U48" s="147"/>
      <c r="V48" s="59">
        <v>1</v>
      </c>
      <c r="W48" s="59"/>
      <c r="X48" s="59"/>
      <c r="Y48" s="59"/>
      <c r="Z48" s="59"/>
      <c r="AA48" s="59"/>
      <c r="AB48" s="59"/>
      <c r="AC48" s="59"/>
      <c r="AD48" s="59"/>
      <c r="AE48" s="59"/>
      <c r="AF48" s="59"/>
      <c r="AG48" s="146"/>
      <c r="AH48" s="59"/>
      <c r="AI48" s="59"/>
      <c r="AJ48" s="59"/>
      <c r="AK48" s="149">
        <v>655.7</v>
      </c>
      <c r="AL48" s="123"/>
      <c r="AM48" s="150">
        <f t="shared" si="29"/>
        <v>655.7</v>
      </c>
      <c r="AN48" s="151">
        <f t="shared" si="60"/>
        <v>1</v>
      </c>
      <c r="AO48" s="25">
        <f t="shared" si="30"/>
        <v>655.7</v>
      </c>
      <c r="AP48" s="134"/>
      <c r="BB48" s="136">
        <f t="shared" si="32"/>
        <v>0</v>
      </c>
      <c r="BC48" s="136">
        <f t="shared" si="33"/>
        <v>0</v>
      </c>
      <c r="BD48" s="136">
        <f t="shared" si="34"/>
        <v>0</v>
      </c>
      <c r="BE48" s="136">
        <f t="shared" si="35"/>
        <v>0</v>
      </c>
      <c r="BF48" s="136">
        <f t="shared" si="36"/>
        <v>0</v>
      </c>
      <c r="BG48" s="136">
        <f t="shared" si="37"/>
        <v>0</v>
      </c>
      <c r="BH48" s="136">
        <f t="shared" si="38"/>
        <v>0</v>
      </c>
      <c r="BI48" s="136">
        <f t="shared" si="39"/>
        <v>0</v>
      </c>
      <c r="BJ48" s="136">
        <f t="shared" si="40"/>
        <v>0</v>
      </c>
      <c r="BK48" s="136">
        <f t="shared" si="41"/>
        <v>0</v>
      </c>
      <c r="BL48" s="136">
        <f t="shared" si="42"/>
        <v>0</v>
      </c>
      <c r="BM48" s="136">
        <f t="shared" si="43"/>
        <v>0</v>
      </c>
      <c r="BN48" s="137"/>
      <c r="BO48" s="136">
        <f t="shared" si="44"/>
        <v>0</v>
      </c>
      <c r="BP48" s="136">
        <f t="shared" si="45"/>
        <v>655.7</v>
      </c>
      <c r="BQ48" s="136"/>
      <c r="BR48" s="136">
        <f t="shared" si="46"/>
        <v>0</v>
      </c>
      <c r="BS48" s="136">
        <f t="shared" si="47"/>
        <v>0</v>
      </c>
      <c r="BT48" s="136">
        <f t="shared" si="48"/>
        <v>0</v>
      </c>
      <c r="BU48" s="136">
        <f t="shared" si="49"/>
        <v>0</v>
      </c>
      <c r="BV48" s="136">
        <f t="shared" si="50"/>
        <v>0</v>
      </c>
      <c r="BW48" s="136">
        <f t="shared" si="51"/>
        <v>0</v>
      </c>
      <c r="BX48" s="136">
        <f t="shared" si="52"/>
        <v>0</v>
      </c>
      <c r="BY48" s="136">
        <f t="shared" si="53"/>
        <v>0</v>
      </c>
      <c r="BZ48" s="136">
        <f t="shared" si="54"/>
        <v>0</v>
      </c>
      <c r="CA48" s="136">
        <f t="shared" si="55"/>
        <v>0</v>
      </c>
      <c r="CB48" s="136">
        <f t="shared" si="56"/>
        <v>0</v>
      </c>
      <c r="CC48" s="136">
        <f t="shared" si="57"/>
        <v>0</v>
      </c>
      <c r="CD48" s="136">
        <f t="shared" si="58"/>
        <v>0</v>
      </c>
      <c r="CE48" s="136">
        <f t="shared" si="59"/>
        <v>0</v>
      </c>
    </row>
    <row r="49" spans="1:83" s="135" customFormat="1" ht="18" customHeight="1" thickBot="1" x14ac:dyDescent="0.3">
      <c r="A49" s="203"/>
      <c r="B49" s="191">
        <v>44</v>
      </c>
      <c r="C49" s="59">
        <v>6.16</v>
      </c>
      <c r="D49" s="145" t="s">
        <v>289</v>
      </c>
      <c r="E49" s="133" t="s">
        <v>348</v>
      </c>
      <c r="F49" s="59" t="s">
        <v>4</v>
      </c>
      <c r="G49" s="188"/>
      <c r="H49" s="188"/>
      <c r="I49" s="147"/>
      <c r="J49" s="59"/>
      <c r="K49" s="59"/>
      <c r="L49" s="59"/>
      <c r="M49" s="59"/>
      <c r="N49" s="59"/>
      <c r="O49" s="59"/>
      <c r="P49" s="59"/>
      <c r="Q49" s="59"/>
      <c r="R49" s="59"/>
      <c r="S49" s="59"/>
      <c r="T49" s="148"/>
      <c r="U49" s="147"/>
      <c r="V49" s="59">
        <v>1</v>
      </c>
      <c r="W49" s="59"/>
      <c r="X49" s="59"/>
      <c r="Y49" s="59"/>
      <c r="Z49" s="59"/>
      <c r="AA49" s="59"/>
      <c r="AB49" s="59"/>
      <c r="AC49" s="59"/>
      <c r="AD49" s="59"/>
      <c r="AE49" s="59"/>
      <c r="AF49" s="59"/>
      <c r="AG49" s="146"/>
      <c r="AH49" s="59"/>
      <c r="AI49" s="59"/>
      <c r="AJ49" s="59"/>
      <c r="AK49" s="149">
        <v>302.7</v>
      </c>
      <c r="AL49" s="123"/>
      <c r="AM49" s="150">
        <f t="shared" si="29"/>
        <v>302.7</v>
      </c>
      <c r="AN49" s="151">
        <f t="shared" si="60"/>
        <v>1</v>
      </c>
      <c r="AO49" s="25">
        <f t="shared" si="30"/>
        <v>302.7</v>
      </c>
      <c r="AP49" s="134"/>
      <c r="BB49" s="136">
        <f t="shared" si="32"/>
        <v>0</v>
      </c>
      <c r="BC49" s="136">
        <f t="shared" si="33"/>
        <v>0</v>
      </c>
      <c r="BD49" s="136">
        <f t="shared" si="34"/>
        <v>0</v>
      </c>
      <c r="BE49" s="136">
        <f t="shared" si="35"/>
        <v>0</v>
      </c>
      <c r="BF49" s="136">
        <f t="shared" si="36"/>
        <v>0</v>
      </c>
      <c r="BG49" s="136">
        <f t="shared" si="37"/>
        <v>0</v>
      </c>
      <c r="BH49" s="136">
        <f t="shared" si="38"/>
        <v>0</v>
      </c>
      <c r="BI49" s="136">
        <f t="shared" si="39"/>
        <v>0</v>
      </c>
      <c r="BJ49" s="136">
        <f t="shared" si="40"/>
        <v>0</v>
      </c>
      <c r="BK49" s="136">
        <f t="shared" si="41"/>
        <v>0</v>
      </c>
      <c r="BL49" s="136">
        <f t="shared" si="42"/>
        <v>0</v>
      </c>
      <c r="BM49" s="136">
        <f t="shared" si="43"/>
        <v>0</v>
      </c>
      <c r="BN49" s="137"/>
      <c r="BO49" s="136">
        <f t="shared" si="44"/>
        <v>0</v>
      </c>
      <c r="BP49" s="136">
        <f t="shared" si="45"/>
        <v>302.7</v>
      </c>
      <c r="BQ49" s="136"/>
      <c r="BR49" s="136">
        <f t="shared" si="46"/>
        <v>0</v>
      </c>
      <c r="BS49" s="136">
        <f t="shared" si="47"/>
        <v>0</v>
      </c>
      <c r="BT49" s="136">
        <f t="shared" si="48"/>
        <v>0</v>
      </c>
      <c r="BU49" s="136">
        <f t="shared" si="49"/>
        <v>0</v>
      </c>
      <c r="BV49" s="136">
        <f t="shared" si="50"/>
        <v>0</v>
      </c>
      <c r="BW49" s="136">
        <f t="shared" si="51"/>
        <v>0</v>
      </c>
      <c r="BX49" s="136">
        <f t="shared" si="52"/>
        <v>0</v>
      </c>
      <c r="BY49" s="136">
        <f t="shared" si="53"/>
        <v>0</v>
      </c>
      <c r="BZ49" s="136">
        <f t="shared" si="54"/>
        <v>0</v>
      </c>
      <c r="CA49" s="136">
        <f t="shared" si="55"/>
        <v>0</v>
      </c>
      <c r="CB49" s="136">
        <f t="shared" si="56"/>
        <v>0</v>
      </c>
      <c r="CC49" s="136">
        <f t="shared" si="57"/>
        <v>0</v>
      </c>
      <c r="CD49" s="136">
        <f t="shared" si="58"/>
        <v>0</v>
      </c>
      <c r="CE49" s="136">
        <f t="shared" si="59"/>
        <v>0</v>
      </c>
    </row>
    <row r="50" spans="1:83" ht="18" customHeight="1" thickBot="1" x14ac:dyDescent="0.3">
      <c r="A50" s="203"/>
      <c r="B50" s="191">
        <v>45</v>
      </c>
      <c r="C50" s="10">
        <v>6.17</v>
      </c>
      <c r="D50" s="11" t="s">
        <v>174</v>
      </c>
      <c r="E50" s="11"/>
      <c r="F50" s="10" t="s">
        <v>4</v>
      </c>
      <c r="G50" s="188"/>
      <c r="H50" s="188"/>
      <c r="I50" s="128"/>
      <c r="J50" s="10">
        <v>5</v>
      </c>
      <c r="K50" s="10"/>
      <c r="L50" s="10"/>
      <c r="M50" s="10"/>
      <c r="N50" s="10"/>
      <c r="O50" s="10"/>
      <c r="P50" s="10"/>
      <c r="Q50" s="10"/>
      <c r="R50" s="10"/>
      <c r="S50" s="10"/>
      <c r="T50" s="129"/>
      <c r="U50" s="128"/>
      <c r="V50" s="10"/>
      <c r="W50" s="10">
        <v>1</v>
      </c>
      <c r="X50" s="10"/>
      <c r="Y50" s="10"/>
      <c r="Z50" s="10"/>
      <c r="AA50" s="10"/>
      <c r="AB50" s="10"/>
      <c r="AC50" s="10"/>
      <c r="AD50" s="10"/>
      <c r="AE50" s="10"/>
      <c r="AF50" s="10"/>
      <c r="AG50" s="130"/>
      <c r="AH50" s="10"/>
      <c r="AI50" s="10"/>
      <c r="AJ50" s="10"/>
      <c r="AK50" s="131">
        <v>900</v>
      </c>
      <c r="AL50" s="122"/>
      <c r="AM50" s="132">
        <f t="shared" si="29"/>
        <v>900</v>
      </c>
      <c r="AN50" s="50">
        <f t="shared" si="60"/>
        <v>6</v>
      </c>
      <c r="AO50" s="25">
        <f t="shared" si="30"/>
        <v>5400</v>
      </c>
      <c r="AP50" s="2"/>
      <c r="BB50" s="127">
        <f t="shared" si="32"/>
        <v>0</v>
      </c>
      <c r="BC50" s="127">
        <f t="shared" si="33"/>
        <v>4500</v>
      </c>
      <c r="BD50" s="127">
        <f t="shared" si="34"/>
        <v>0</v>
      </c>
      <c r="BE50" s="127">
        <f t="shared" si="35"/>
        <v>0</v>
      </c>
      <c r="BF50" s="127">
        <f t="shared" si="36"/>
        <v>0</v>
      </c>
      <c r="BG50" s="127">
        <f t="shared" si="37"/>
        <v>0</v>
      </c>
      <c r="BH50" s="127">
        <f t="shared" si="38"/>
        <v>0</v>
      </c>
      <c r="BI50" s="127">
        <f t="shared" si="39"/>
        <v>0</v>
      </c>
      <c r="BJ50" s="127">
        <f t="shared" si="40"/>
        <v>0</v>
      </c>
      <c r="BK50" s="127">
        <f t="shared" si="41"/>
        <v>0</v>
      </c>
      <c r="BL50" s="127">
        <f t="shared" si="42"/>
        <v>0</v>
      </c>
      <c r="BM50" s="127">
        <f t="shared" si="43"/>
        <v>0</v>
      </c>
      <c r="BN50" s="82"/>
      <c r="BO50" s="127">
        <f t="shared" si="44"/>
        <v>0</v>
      </c>
      <c r="BP50" s="127">
        <f t="shared" si="45"/>
        <v>0</v>
      </c>
      <c r="BQ50" s="127"/>
      <c r="BR50" s="127">
        <f t="shared" si="46"/>
        <v>900</v>
      </c>
      <c r="BS50" s="127">
        <f t="shared" si="47"/>
        <v>0</v>
      </c>
      <c r="BT50" s="127">
        <f t="shared" si="48"/>
        <v>0</v>
      </c>
      <c r="BU50" s="127">
        <f t="shared" si="49"/>
        <v>0</v>
      </c>
      <c r="BV50" s="127">
        <f t="shared" si="50"/>
        <v>0</v>
      </c>
      <c r="BW50" s="127">
        <f t="shared" si="51"/>
        <v>0</v>
      </c>
      <c r="BX50" s="127">
        <f t="shared" si="52"/>
        <v>0</v>
      </c>
      <c r="BY50" s="127">
        <f t="shared" si="53"/>
        <v>0</v>
      </c>
      <c r="BZ50" s="127">
        <f t="shared" si="54"/>
        <v>0</v>
      </c>
      <c r="CA50" s="127">
        <f t="shared" si="55"/>
        <v>0</v>
      </c>
      <c r="CB50" s="127">
        <f t="shared" si="56"/>
        <v>0</v>
      </c>
      <c r="CC50" s="127">
        <f t="shared" si="57"/>
        <v>0</v>
      </c>
      <c r="CD50" s="127">
        <f t="shared" si="58"/>
        <v>0</v>
      </c>
      <c r="CE50" s="127">
        <f t="shared" si="59"/>
        <v>0</v>
      </c>
    </row>
    <row r="51" spans="1:83" ht="18" customHeight="1" thickBot="1" x14ac:dyDescent="0.3">
      <c r="A51" s="203"/>
      <c r="B51" s="191">
        <v>46</v>
      </c>
      <c r="C51" s="10">
        <v>6.18</v>
      </c>
      <c r="D51" s="11" t="s">
        <v>175</v>
      </c>
      <c r="E51" s="11"/>
      <c r="F51" s="10" t="s">
        <v>4</v>
      </c>
      <c r="G51" s="188"/>
      <c r="H51" s="188"/>
      <c r="I51" s="128"/>
      <c r="J51" s="10"/>
      <c r="K51" s="10"/>
      <c r="L51" s="10"/>
      <c r="M51" s="10"/>
      <c r="N51" s="10"/>
      <c r="O51" s="10"/>
      <c r="P51" s="10"/>
      <c r="Q51" s="10"/>
      <c r="R51" s="10"/>
      <c r="S51" s="10"/>
      <c r="T51" s="129"/>
      <c r="U51" s="128"/>
      <c r="V51" s="10"/>
      <c r="W51" s="10"/>
      <c r="X51" s="10"/>
      <c r="Y51" s="10"/>
      <c r="Z51" s="10"/>
      <c r="AA51" s="10">
        <v>7</v>
      </c>
      <c r="AB51" s="10"/>
      <c r="AC51" s="10"/>
      <c r="AD51" s="10"/>
      <c r="AE51" s="10">
        <v>11</v>
      </c>
      <c r="AF51" s="10"/>
      <c r="AG51" s="130">
        <v>6</v>
      </c>
      <c r="AH51" s="10"/>
      <c r="AI51" s="10"/>
      <c r="AJ51" s="10"/>
      <c r="AK51" s="131">
        <v>200</v>
      </c>
      <c r="AL51" s="122"/>
      <c r="AM51" s="132">
        <f t="shared" si="29"/>
        <v>200</v>
      </c>
      <c r="AN51" s="50">
        <f t="shared" si="60"/>
        <v>24</v>
      </c>
      <c r="AO51" s="25">
        <f t="shared" si="30"/>
        <v>4800</v>
      </c>
      <c r="AP51" s="2"/>
      <c r="BB51" s="127">
        <f t="shared" si="32"/>
        <v>0</v>
      </c>
      <c r="BC51" s="127">
        <f t="shared" si="33"/>
        <v>0</v>
      </c>
      <c r="BD51" s="127">
        <f t="shared" si="34"/>
        <v>0</v>
      </c>
      <c r="BE51" s="127">
        <f t="shared" si="35"/>
        <v>0</v>
      </c>
      <c r="BF51" s="127">
        <f t="shared" si="36"/>
        <v>0</v>
      </c>
      <c r="BG51" s="127">
        <f t="shared" si="37"/>
        <v>0</v>
      </c>
      <c r="BH51" s="127">
        <f t="shared" si="38"/>
        <v>0</v>
      </c>
      <c r="BI51" s="127">
        <f t="shared" si="39"/>
        <v>0</v>
      </c>
      <c r="BJ51" s="127">
        <f t="shared" si="40"/>
        <v>0</v>
      </c>
      <c r="BK51" s="127">
        <f t="shared" si="41"/>
        <v>0</v>
      </c>
      <c r="BL51" s="127">
        <f t="shared" si="42"/>
        <v>0</v>
      </c>
      <c r="BM51" s="127">
        <f t="shared" si="43"/>
        <v>0</v>
      </c>
      <c r="BN51" s="82"/>
      <c r="BO51" s="127">
        <f t="shared" si="44"/>
        <v>0</v>
      </c>
      <c r="BP51" s="127">
        <f t="shared" si="45"/>
        <v>0</v>
      </c>
      <c r="BQ51" s="127"/>
      <c r="BR51" s="127">
        <f t="shared" si="46"/>
        <v>0</v>
      </c>
      <c r="BS51" s="127">
        <f t="shared" si="47"/>
        <v>0</v>
      </c>
      <c r="BT51" s="127">
        <f t="shared" si="48"/>
        <v>0</v>
      </c>
      <c r="BU51" s="127">
        <f t="shared" si="49"/>
        <v>0</v>
      </c>
      <c r="BV51" s="127">
        <f t="shared" si="50"/>
        <v>1400</v>
      </c>
      <c r="BW51" s="127">
        <f t="shared" si="51"/>
        <v>0</v>
      </c>
      <c r="BX51" s="127">
        <f t="shared" si="52"/>
        <v>0</v>
      </c>
      <c r="BY51" s="127">
        <f t="shared" si="53"/>
        <v>0</v>
      </c>
      <c r="BZ51" s="127">
        <f t="shared" si="54"/>
        <v>2200</v>
      </c>
      <c r="CA51" s="127">
        <f t="shared" si="55"/>
        <v>0</v>
      </c>
      <c r="CB51" s="127">
        <f t="shared" si="56"/>
        <v>1200</v>
      </c>
      <c r="CC51" s="127">
        <f t="shared" si="57"/>
        <v>0</v>
      </c>
      <c r="CD51" s="127">
        <f t="shared" si="58"/>
        <v>0</v>
      </c>
      <c r="CE51" s="127">
        <f t="shared" si="59"/>
        <v>0</v>
      </c>
    </row>
    <row r="52" spans="1:83" s="135" customFormat="1" ht="18" customHeight="1" thickBot="1" x14ac:dyDescent="0.3">
      <c r="A52" s="203"/>
      <c r="B52" s="191">
        <v>47</v>
      </c>
      <c r="C52" s="59">
        <v>6.19</v>
      </c>
      <c r="D52" s="145" t="s">
        <v>15</v>
      </c>
      <c r="E52" s="133" t="s">
        <v>349</v>
      </c>
      <c r="F52" s="59" t="s">
        <v>4</v>
      </c>
      <c r="G52" s="188"/>
      <c r="H52" s="188"/>
      <c r="I52" s="147"/>
      <c r="J52" s="59"/>
      <c r="K52" s="59"/>
      <c r="L52" s="59"/>
      <c r="M52" s="59"/>
      <c r="N52" s="59"/>
      <c r="O52" s="59"/>
      <c r="P52" s="59"/>
      <c r="Q52" s="59"/>
      <c r="R52" s="59"/>
      <c r="S52" s="59"/>
      <c r="T52" s="148"/>
      <c r="U52" s="147"/>
      <c r="V52" s="59">
        <v>1</v>
      </c>
      <c r="W52" s="59"/>
      <c r="X52" s="59"/>
      <c r="Y52" s="59"/>
      <c r="Z52" s="59"/>
      <c r="AA52" s="59"/>
      <c r="AB52" s="59"/>
      <c r="AC52" s="59"/>
      <c r="AD52" s="59"/>
      <c r="AE52" s="59"/>
      <c r="AF52" s="59"/>
      <c r="AG52" s="146"/>
      <c r="AH52" s="59"/>
      <c r="AI52" s="59">
        <v>1</v>
      </c>
      <c r="AJ52" s="59"/>
      <c r="AK52" s="149">
        <v>378.3</v>
      </c>
      <c r="AL52" s="123"/>
      <c r="AM52" s="150">
        <f t="shared" si="29"/>
        <v>378.3</v>
      </c>
      <c r="AN52" s="151">
        <f t="shared" si="60"/>
        <v>2</v>
      </c>
      <c r="AO52" s="25">
        <f t="shared" si="30"/>
        <v>756.6</v>
      </c>
      <c r="AP52" s="134"/>
      <c r="BB52" s="136">
        <f t="shared" si="32"/>
        <v>0</v>
      </c>
      <c r="BC52" s="136">
        <f t="shared" si="33"/>
        <v>0</v>
      </c>
      <c r="BD52" s="136">
        <f t="shared" si="34"/>
        <v>0</v>
      </c>
      <c r="BE52" s="136">
        <f t="shared" si="35"/>
        <v>0</v>
      </c>
      <c r="BF52" s="136">
        <f t="shared" si="36"/>
        <v>0</v>
      </c>
      <c r="BG52" s="136">
        <f t="shared" si="37"/>
        <v>0</v>
      </c>
      <c r="BH52" s="136">
        <f t="shared" si="38"/>
        <v>0</v>
      </c>
      <c r="BI52" s="136">
        <f t="shared" si="39"/>
        <v>0</v>
      </c>
      <c r="BJ52" s="136">
        <f t="shared" si="40"/>
        <v>0</v>
      </c>
      <c r="BK52" s="136">
        <f t="shared" si="41"/>
        <v>0</v>
      </c>
      <c r="BL52" s="136">
        <f t="shared" si="42"/>
        <v>0</v>
      </c>
      <c r="BM52" s="136">
        <f t="shared" si="43"/>
        <v>0</v>
      </c>
      <c r="BN52" s="137"/>
      <c r="BO52" s="136">
        <f t="shared" si="44"/>
        <v>0</v>
      </c>
      <c r="BP52" s="136">
        <f t="shared" si="45"/>
        <v>378.3</v>
      </c>
      <c r="BQ52" s="136"/>
      <c r="BR52" s="136">
        <f t="shared" si="46"/>
        <v>0</v>
      </c>
      <c r="BS52" s="136">
        <f t="shared" si="47"/>
        <v>0</v>
      </c>
      <c r="BT52" s="136">
        <f t="shared" si="48"/>
        <v>0</v>
      </c>
      <c r="BU52" s="136">
        <f t="shared" si="49"/>
        <v>0</v>
      </c>
      <c r="BV52" s="136">
        <f t="shared" si="50"/>
        <v>0</v>
      </c>
      <c r="BW52" s="136">
        <f t="shared" si="51"/>
        <v>0</v>
      </c>
      <c r="BX52" s="136">
        <f t="shared" si="52"/>
        <v>0</v>
      </c>
      <c r="BY52" s="136">
        <f t="shared" si="53"/>
        <v>0</v>
      </c>
      <c r="BZ52" s="136">
        <f t="shared" si="54"/>
        <v>0</v>
      </c>
      <c r="CA52" s="136">
        <f t="shared" si="55"/>
        <v>0</v>
      </c>
      <c r="CB52" s="136">
        <f t="shared" si="56"/>
        <v>0</v>
      </c>
      <c r="CC52" s="136">
        <f t="shared" si="57"/>
        <v>0</v>
      </c>
      <c r="CD52" s="136">
        <f t="shared" si="58"/>
        <v>378.3</v>
      </c>
      <c r="CE52" s="136">
        <f t="shared" si="59"/>
        <v>0</v>
      </c>
    </row>
    <row r="53" spans="1:83" ht="18" customHeight="1" thickBot="1" x14ac:dyDescent="0.3">
      <c r="A53" s="203"/>
      <c r="B53" s="191">
        <v>48</v>
      </c>
      <c r="C53" s="138">
        <v>6.2</v>
      </c>
      <c r="D53" s="11" t="s">
        <v>203</v>
      </c>
      <c r="E53" s="11" t="s">
        <v>229</v>
      </c>
      <c r="F53" s="10" t="s">
        <v>4</v>
      </c>
      <c r="G53" s="188"/>
      <c r="H53" s="188"/>
      <c r="I53" s="128"/>
      <c r="J53" s="10"/>
      <c r="K53" s="10"/>
      <c r="L53" s="10"/>
      <c r="M53" s="10"/>
      <c r="N53" s="10"/>
      <c r="O53" s="10"/>
      <c r="P53" s="10"/>
      <c r="Q53" s="10"/>
      <c r="R53" s="10"/>
      <c r="S53" s="10"/>
      <c r="T53" s="129"/>
      <c r="U53" s="128"/>
      <c r="V53" s="10">
        <v>1</v>
      </c>
      <c r="W53" s="10"/>
      <c r="X53" s="10"/>
      <c r="Y53" s="10">
        <v>1</v>
      </c>
      <c r="Z53" s="10"/>
      <c r="AA53" s="10"/>
      <c r="AB53" s="10"/>
      <c r="AC53" s="10"/>
      <c r="AD53" s="10"/>
      <c r="AE53" s="10"/>
      <c r="AF53" s="10"/>
      <c r="AG53" s="130"/>
      <c r="AH53" s="10"/>
      <c r="AI53" s="10"/>
      <c r="AJ53" s="10"/>
      <c r="AK53" s="131">
        <v>650</v>
      </c>
      <c r="AL53" s="122"/>
      <c r="AM53" s="132">
        <f t="shared" si="29"/>
        <v>650</v>
      </c>
      <c r="AN53" s="50">
        <f t="shared" si="60"/>
        <v>2</v>
      </c>
      <c r="AO53" s="25">
        <f t="shared" si="30"/>
        <v>1300</v>
      </c>
      <c r="AP53" s="2"/>
      <c r="BB53" s="127">
        <f t="shared" si="32"/>
        <v>0</v>
      </c>
      <c r="BC53" s="127">
        <f t="shared" si="33"/>
        <v>0</v>
      </c>
      <c r="BD53" s="127">
        <f t="shared" si="34"/>
        <v>0</v>
      </c>
      <c r="BE53" s="127">
        <f t="shared" si="35"/>
        <v>0</v>
      </c>
      <c r="BF53" s="127">
        <f t="shared" si="36"/>
        <v>0</v>
      </c>
      <c r="BG53" s="127">
        <f t="shared" si="37"/>
        <v>0</v>
      </c>
      <c r="BH53" s="127">
        <f t="shared" si="38"/>
        <v>0</v>
      </c>
      <c r="BI53" s="127">
        <f t="shared" si="39"/>
        <v>0</v>
      </c>
      <c r="BJ53" s="127">
        <f t="shared" si="40"/>
        <v>0</v>
      </c>
      <c r="BK53" s="127">
        <f t="shared" si="41"/>
        <v>0</v>
      </c>
      <c r="BL53" s="127">
        <f t="shared" si="42"/>
        <v>0</v>
      </c>
      <c r="BM53" s="127">
        <f t="shared" si="43"/>
        <v>0</v>
      </c>
      <c r="BN53" s="82"/>
      <c r="BO53" s="127">
        <f t="shared" si="44"/>
        <v>0</v>
      </c>
      <c r="BP53" s="127">
        <f t="shared" si="45"/>
        <v>650</v>
      </c>
      <c r="BQ53" s="127"/>
      <c r="BR53" s="127">
        <f t="shared" si="46"/>
        <v>0</v>
      </c>
      <c r="BS53" s="127">
        <f t="shared" si="47"/>
        <v>0</v>
      </c>
      <c r="BT53" s="127">
        <f t="shared" si="48"/>
        <v>650</v>
      </c>
      <c r="BU53" s="127">
        <f t="shared" si="49"/>
        <v>0</v>
      </c>
      <c r="BV53" s="127">
        <f t="shared" si="50"/>
        <v>0</v>
      </c>
      <c r="BW53" s="127">
        <f t="shared" si="51"/>
        <v>0</v>
      </c>
      <c r="BX53" s="127">
        <f t="shared" si="52"/>
        <v>0</v>
      </c>
      <c r="BY53" s="127">
        <f t="shared" si="53"/>
        <v>0</v>
      </c>
      <c r="BZ53" s="127">
        <f t="shared" si="54"/>
        <v>0</v>
      </c>
      <c r="CA53" s="127">
        <f t="shared" si="55"/>
        <v>0</v>
      </c>
      <c r="CB53" s="127">
        <f t="shared" si="56"/>
        <v>0</v>
      </c>
      <c r="CC53" s="127">
        <f t="shared" si="57"/>
        <v>0</v>
      </c>
      <c r="CD53" s="127">
        <f t="shared" si="58"/>
        <v>0</v>
      </c>
      <c r="CE53" s="127">
        <f t="shared" si="59"/>
        <v>0</v>
      </c>
    </row>
    <row r="54" spans="1:83" ht="18" customHeight="1" thickBot="1" x14ac:dyDescent="0.3">
      <c r="A54" s="204"/>
      <c r="B54" s="191">
        <v>49</v>
      </c>
      <c r="C54" s="10">
        <v>6.21</v>
      </c>
      <c r="D54" s="11" t="s">
        <v>204</v>
      </c>
      <c r="E54" s="11"/>
      <c r="F54" s="10" t="s">
        <v>4</v>
      </c>
      <c r="G54" s="188"/>
      <c r="H54" s="188"/>
      <c r="I54" s="128"/>
      <c r="J54" s="10"/>
      <c r="K54" s="10"/>
      <c r="L54" s="10"/>
      <c r="M54" s="10"/>
      <c r="N54" s="10"/>
      <c r="O54" s="10"/>
      <c r="P54" s="10"/>
      <c r="Q54" s="10"/>
      <c r="R54" s="10"/>
      <c r="S54" s="10"/>
      <c r="T54" s="129"/>
      <c r="U54" s="128"/>
      <c r="V54" s="10">
        <v>2</v>
      </c>
      <c r="W54" s="10"/>
      <c r="X54" s="10"/>
      <c r="Y54" s="10"/>
      <c r="Z54" s="10"/>
      <c r="AA54" s="10"/>
      <c r="AB54" s="10"/>
      <c r="AC54" s="10"/>
      <c r="AD54" s="10"/>
      <c r="AE54" s="10"/>
      <c r="AF54" s="10"/>
      <c r="AG54" s="130"/>
      <c r="AH54" s="10"/>
      <c r="AI54" s="10"/>
      <c r="AJ54" s="10"/>
      <c r="AK54" s="131">
        <v>200</v>
      </c>
      <c r="AL54" s="122"/>
      <c r="AM54" s="132">
        <f t="shared" si="29"/>
        <v>200</v>
      </c>
      <c r="AN54" s="50">
        <f t="shared" si="60"/>
        <v>2</v>
      </c>
      <c r="AO54" s="25">
        <f t="shared" si="30"/>
        <v>400</v>
      </c>
      <c r="AP54" s="2"/>
      <c r="BB54" s="127">
        <f t="shared" si="32"/>
        <v>0</v>
      </c>
      <c r="BC54" s="127">
        <f t="shared" si="33"/>
        <v>0</v>
      </c>
      <c r="BD54" s="127">
        <f t="shared" si="34"/>
        <v>0</v>
      </c>
      <c r="BE54" s="127">
        <f t="shared" si="35"/>
        <v>0</v>
      </c>
      <c r="BF54" s="127">
        <f t="shared" si="36"/>
        <v>0</v>
      </c>
      <c r="BG54" s="127">
        <f t="shared" si="37"/>
        <v>0</v>
      </c>
      <c r="BH54" s="127">
        <f t="shared" si="38"/>
        <v>0</v>
      </c>
      <c r="BI54" s="127">
        <f t="shared" si="39"/>
        <v>0</v>
      </c>
      <c r="BJ54" s="127">
        <f t="shared" si="40"/>
        <v>0</v>
      </c>
      <c r="BK54" s="127">
        <f t="shared" si="41"/>
        <v>0</v>
      </c>
      <c r="BL54" s="127">
        <f t="shared" si="42"/>
        <v>0</v>
      </c>
      <c r="BM54" s="127">
        <f t="shared" si="43"/>
        <v>0</v>
      </c>
      <c r="BN54" s="82"/>
      <c r="BO54" s="127">
        <f t="shared" si="44"/>
        <v>0</v>
      </c>
      <c r="BP54" s="127">
        <f t="shared" si="45"/>
        <v>400</v>
      </c>
      <c r="BQ54" s="127"/>
      <c r="BR54" s="127">
        <f t="shared" si="46"/>
        <v>0</v>
      </c>
      <c r="BS54" s="127">
        <f t="shared" si="47"/>
        <v>0</v>
      </c>
      <c r="BT54" s="127">
        <f t="shared" si="48"/>
        <v>0</v>
      </c>
      <c r="BU54" s="127">
        <f t="shared" si="49"/>
        <v>0</v>
      </c>
      <c r="BV54" s="127">
        <f t="shared" si="50"/>
        <v>0</v>
      </c>
      <c r="BW54" s="127">
        <f t="shared" si="51"/>
        <v>0</v>
      </c>
      <c r="BX54" s="127">
        <f t="shared" si="52"/>
        <v>0</v>
      </c>
      <c r="BY54" s="127">
        <f t="shared" si="53"/>
        <v>0</v>
      </c>
      <c r="BZ54" s="127">
        <f t="shared" si="54"/>
        <v>0</v>
      </c>
      <c r="CA54" s="127">
        <f t="shared" si="55"/>
        <v>0</v>
      </c>
      <c r="CB54" s="127">
        <f t="shared" si="56"/>
        <v>0</v>
      </c>
      <c r="CC54" s="127">
        <f t="shared" si="57"/>
        <v>0</v>
      </c>
      <c r="CD54" s="127">
        <f t="shared" si="58"/>
        <v>0</v>
      </c>
      <c r="CE54" s="127">
        <f t="shared" si="59"/>
        <v>0</v>
      </c>
    </row>
    <row r="55" spans="1:83" ht="40.5" customHeight="1" thickBot="1" x14ac:dyDescent="0.3">
      <c r="A55" s="199" t="s">
        <v>61</v>
      </c>
      <c r="B55" s="191">
        <v>50</v>
      </c>
      <c r="C55" s="22">
        <v>7.3</v>
      </c>
      <c r="D55" s="23" t="s">
        <v>78</v>
      </c>
      <c r="E55" s="24" t="s">
        <v>126</v>
      </c>
      <c r="F55" s="22" t="s">
        <v>4</v>
      </c>
      <c r="G55" s="188"/>
      <c r="H55" s="188"/>
      <c r="I55" s="141"/>
      <c r="J55" s="22"/>
      <c r="K55" s="22"/>
      <c r="L55" s="22"/>
      <c r="M55" s="22"/>
      <c r="N55" s="22"/>
      <c r="O55" s="22"/>
      <c r="P55" s="22"/>
      <c r="Q55" s="22"/>
      <c r="R55" s="22"/>
      <c r="S55" s="22"/>
      <c r="T55" s="142"/>
      <c r="U55" s="141"/>
      <c r="V55" s="22">
        <v>1</v>
      </c>
      <c r="W55" s="22"/>
      <c r="X55" s="22"/>
      <c r="Y55" s="22"/>
      <c r="Z55" s="22"/>
      <c r="AA55" s="22"/>
      <c r="AB55" s="22"/>
      <c r="AC55" s="22"/>
      <c r="AD55" s="22"/>
      <c r="AE55" s="22"/>
      <c r="AF55" s="22"/>
      <c r="AG55" s="140"/>
      <c r="AH55" s="22"/>
      <c r="AI55" s="22"/>
      <c r="AJ55" s="22"/>
      <c r="AK55" s="143">
        <v>11000</v>
      </c>
      <c r="AL55" s="122"/>
      <c r="AM55" s="132">
        <f t="shared" si="29"/>
        <v>11000</v>
      </c>
      <c r="AN55" s="50">
        <f t="shared" si="60"/>
        <v>1</v>
      </c>
      <c r="AO55" s="25">
        <f t="shared" si="30"/>
        <v>11000</v>
      </c>
      <c r="AP55" s="2"/>
      <c r="BB55" s="127">
        <f t="shared" si="32"/>
        <v>0</v>
      </c>
      <c r="BC55" s="127">
        <f t="shared" si="33"/>
        <v>0</v>
      </c>
      <c r="BD55" s="127">
        <f t="shared" si="34"/>
        <v>0</v>
      </c>
      <c r="BE55" s="127">
        <f t="shared" si="35"/>
        <v>0</v>
      </c>
      <c r="BF55" s="127">
        <f t="shared" si="36"/>
        <v>0</v>
      </c>
      <c r="BG55" s="127">
        <f t="shared" si="37"/>
        <v>0</v>
      </c>
      <c r="BH55" s="127">
        <f t="shared" si="38"/>
        <v>0</v>
      </c>
      <c r="BI55" s="127">
        <f t="shared" si="39"/>
        <v>0</v>
      </c>
      <c r="BJ55" s="127">
        <f t="shared" si="40"/>
        <v>0</v>
      </c>
      <c r="BK55" s="127">
        <f t="shared" si="41"/>
        <v>0</v>
      </c>
      <c r="BL55" s="127">
        <f t="shared" si="42"/>
        <v>0</v>
      </c>
      <c r="BM55" s="127">
        <f t="shared" si="43"/>
        <v>0</v>
      </c>
      <c r="BN55" s="82"/>
      <c r="BO55" s="127">
        <f t="shared" si="44"/>
        <v>0</v>
      </c>
      <c r="BP55" s="127">
        <f t="shared" si="45"/>
        <v>11000</v>
      </c>
      <c r="BQ55" s="127"/>
      <c r="BR55" s="127">
        <f t="shared" si="46"/>
        <v>0</v>
      </c>
      <c r="BS55" s="127">
        <f t="shared" si="47"/>
        <v>0</v>
      </c>
      <c r="BT55" s="127">
        <f t="shared" si="48"/>
        <v>0</v>
      </c>
      <c r="BU55" s="127">
        <f t="shared" si="49"/>
        <v>0</v>
      </c>
      <c r="BV55" s="127">
        <f t="shared" si="50"/>
        <v>0</v>
      </c>
      <c r="BW55" s="127">
        <f t="shared" si="51"/>
        <v>0</v>
      </c>
      <c r="BX55" s="127">
        <f t="shared" si="52"/>
        <v>0</v>
      </c>
      <c r="BY55" s="127">
        <f t="shared" si="53"/>
        <v>0</v>
      </c>
      <c r="BZ55" s="127">
        <f t="shared" si="54"/>
        <v>0</v>
      </c>
      <c r="CA55" s="127">
        <f t="shared" si="55"/>
        <v>0</v>
      </c>
      <c r="CB55" s="127">
        <f t="shared" si="56"/>
        <v>0</v>
      </c>
      <c r="CC55" s="127">
        <f t="shared" si="57"/>
        <v>0</v>
      </c>
      <c r="CD55" s="127">
        <f t="shared" si="58"/>
        <v>0</v>
      </c>
      <c r="CE55" s="127">
        <f t="shared" si="59"/>
        <v>0</v>
      </c>
    </row>
    <row r="56" spans="1:83" ht="44.25" customHeight="1" thickBot="1" x14ac:dyDescent="0.3">
      <c r="A56" s="200"/>
      <c r="B56" s="191">
        <v>51</v>
      </c>
      <c r="C56" s="22">
        <v>7.3</v>
      </c>
      <c r="D56" s="23" t="s">
        <v>58</v>
      </c>
      <c r="E56" s="24" t="s">
        <v>268</v>
      </c>
      <c r="F56" s="22" t="s">
        <v>4</v>
      </c>
      <c r="G56" s="188"/>
      <c r="H56" s="188"/>
      <c r="I56" s="141">
        <v>1</v>
      </c>
      <c r="J56" s="22"/>
      <c r="K56" s="22"/>
      <c r="L56" s="22"/>
      <c r="M56" s="22"/>
      <c r="N56" s="22"/>
      <c r="O56" s="22"/>
      <c r="P56" s="22"/>
      <c r="Q56" s="22"/>
      <c r="R56" s="22"/>
      <c r="S56" s="22"/>
      <c r="T56" s="142"/>
      <c r="U56" s="141"/>
      <c r="V56" s="22">
        <v>3</v>
      </c>
      <c r="W56" s="22"/>
      <c r="X56" s="22"/>
      <c r="Y56" s="22"/>
      <c r="Z56" s="22"/>
      <c r="AA56" s="22"/>
      <c r="AB56" s="22"/>
      <c r="AC56" s="22"/>
      <c r="AD56" s="22"/>
      <c r="AE56" s="22"/>
      <c r="AF56" s="22"/>
      <c r="AG56" s="140"/>
      <c r="AH56" s="22"/>
      <c r="AI56" s="22"/>
      <c r="AJ56" s="22"/>
      <c r="AK56" s="143">
        <v>2000</v>
      </c>
      <c r="AL56" s="122"/>
      <c r="AM56" s="132">
        <f t="shared" si="29"/>
        <v>2000</v>
      </c>
      <c r="AN56" s="50">
        <f t="shared" si="60"/>
        <v>4</v>
      </c>
      <c r="AO56" s="25">
        <f t="shared" si="30"/>
        <v>8000</v>
      </c>
      <c r="AP56" s="2"/>
      <c r="BB56" s="127">
        <f t="shared" si="32"/>
        <v>2000</v>
      </c>
      <c r="BC56" s="127">
        <f t="shared" si="33"/>
        <v>0</v>
      </c>
      <c r="BD56" s="127">
        <f t="shared" si="34"/>
        <v>0</v>
      </c>
      <c r="BE56" s="127">
        <f t="shared" si="35"/>
        <v>0</v>
      </c>
      <c r="BF56" s="127">
        <f t="shared" si="36"/>
        <v>0</v>
      </c>
      <c r="BG56" s="127">
        <f t="shared" si="37"/>
        <v>0</v>
      </c>
      <c r="BH56" s="127">
        <f t="shared" si="38"/>
        <v>0</v>
      </c>
      <c r="BI56" s="127">
        <f t="shared" si="39"/>
        <v>0</v>
      </c>
      <c r="BJ56" s="127">
        <f t="shared" si="40"/>
        <v>0</v>
      </c>
      <c r="BK56" s="127">
        <f t="shared" si="41"/>
        <v>0</v>
      </c>
      <c r="BL56" s="127">
        <f t="shared" si="42"/>
        <v>0</v>
      </c>
      <c r="BM56" s="127">
        <f t="shared" si="43"/>
        <v>0</v>
      </c>
      <c r="BN56" s="82"/>
      <c r="BO56" s="127">
        <f t="shared" si="44"/>
        <v>0</v>
      </c>
      <c r="BP56" s="127">
        <f t="shared" si="45"/>
        <v>6000</v>
      </c>
      <c r="BQ56" s="127"/>
      <c r="BR56" s="127">
        <f t="shared" si="46"/>
        <v>0</v>
      </c>
      <c r="BS56" s="127">
        <f t="shared" si="47"/>
        <v>0</v>
      </c>
      <c r="BT56" s="127">
        <f t="shared" si="48"/>
        <v>0</v>
      </c>
      <c r="BU56" s="127">
        <f t="shared" si="49"/>
        <v>0</v>
      </c>
      <c r="BV56" s="127">
        <f t="shared" si="50"/>
        <v>0</v>
      </c>
      <c r="BW56" s="127">
        <f t="shared" si="51"/>
        <v>0</v>
      </c>
      <c r="BX56" s="127">
        <f t="shared" si="52"/>
        <v>0</v>
      </c>
      <c r="BY56" s="127">
        <f t="shared" si="53"/>
        <v>0</v>
      </c>
      <c r="BZ56" s="127">
        <f t="shared" si="54"/>
        <v>0</v>
      </c>
      <c r="CA56" s="127">
        <f t="shared" si="55"/>
        <v>0</v>
      </c>
      <c r="CB56" s="127">
        <f t="shared" si="56"/>
        <v>0</v>
      </c>
      <c r="CC56" s="127">
        <f t="shared" si="57"/>
        <v>0</v>
      </c>
      <c r="CD56" s="127">
        <f t="shared" si="58"/>
        <v>0</v>
      </c>
      <c r="CE56" s="127">
        <f t="shared" si="59"/>
        <v>0</v>
      </c>
    </row>
    <row r="57" spans="1:83" ht="32.25" customHeight="1" thickBot="1" x14ac:dyDescent="0.3">
      <c r="A57" s="200"/>
      <c r="B57" s="191">
        <v>52</v>
      </c>
      <c r="C57" s="22">
        <v>7.4</v>
      </c>
      <c r="D57" s="23" t="s">
        <v>93</v>
      </c>
      <c r="E57" s="24" t="s">
        <v>127</v>
      </c>
      <c r="F57" s="22" t="s">
        <v>4</v>
      </c>
      <c r="G57" s="188"/>
      <c r="H57" s="188"/>
      <c r="I57" s="141">
        <v>2</v>
      </c>
      <c r="J57" s="22">
        <v>1</v>
      </c>
      <c r="K57" s="22"/>
      <c r="L57" s="22"/>
      <c r="M57" s="22"/>
      <c r="N57" s="22"/>
      <c r="O57" s="22"/>
      <c r="P57" s="22"/>
      <c r="Q57" s="22"/>
      <c r="R57" s="22"/>
      <c r="S57" s="22"/>
      <c r="T57" s="142"/>
      <c r="U57" s="141">
        <v>2</v>
      </c>
      <c r="V57" s="22">
        <v>3</v>
      </c>
      <c r="W57" s="22">
        <v>1</v>
      </c>
      <c r="X57" s="22">
        <v>1</v>
      </c>
      <c r="Y57" s="22">
        <v>1</v>
      </c>
      <c r="Z57" s="22"/>
      <c r="AA57" s="22">
        <v>2</v>
      </c>
      <c r="AB57" s="22"/>
      <c r="AC57" s="22"/>
      <c r="AD57" s="22"/>
      <c r="AE57" s="22">
        <v>2</v>
      </c>
      <c r="AF57" s="22">
        <v>2</v>
      </c>
      <c r="AG57" s="140"/>
      <c r="AH57" s="22"/>
      <c r="AI57" s="22"/>
      <c r="AJ57" s="22"/>
      <c r="AK57" s="143">
        <v>600</v>
      </c>
      <c r="AL57" s="122"/>
      <c r="AM57" s="132">
        <f t="shared" si="29"/>
        <v>600</v>
      </c>
      <c r="AN57" s="50">
        <f t="shared" si="60"/>
        <v>17</v>
      </c>
      <c r="AO57" s="25">
        <f t="shared" si="30"/>
        <v>10200</v>
      </c>
      <c r="AP57" s="2"/>
      <c r="BB57" s="127">
        <f t="shared" si="32"/>
        <v>1200</v>
      </c>
      <c r="BC57" s="127">
        <f t="shared" si="33"/>
        <v>600</v>
      </c>
      <c r="BD57" s="127">
        <f t="shared" si="34"/>
        <v>0</v>
      </c>
      <c r="BE57" s="127">
        <f t="shared" si="35"/>
        <v>0</v>
      </c>
      <c r="BF57" s="127">
        <f t="shared" si="36"/>
        <v>0</v>
      </c>
      <c r="BG57" s="127">
        <f t="shared" si="37"/>
        <v>0</v>
      </c>
      <c r="BH57" s="127">
        <f t="shared" si="38"/>
        <v>0</v>
      </c>
      <c r="BI57" s="127">
        <f t="shared" si="39"/>
        <v>0</v>
      </c>
      <c r="BJ57" s="127">
        <f t="shared" si="40"/>
        <v>0</v>
      </c>
      <c r="BK57" s="127">
        <f t="shared" si="41"/>
        <v>0</v>
      </c>
      <c r="BL57" s="127">
        <f t="shared" si="42"/>
        <v>0</v>
      </c>
      <c r="BM57" s="127">
        <f t="shared" si="43"/>
        <v>0</v>
      </c>
      <c r="BN57" s="82"/>
      <c r="BO57" s="127">
        <f t="shared" si="44"/>
        <v>1200</v>
      </c>
      <c r="BP57" s="127">
        <f t="shared" si="45"/>
        <v>1800</v>
      </c>
      <c r="BQ57" s="127"/>
      <c r="BR57" s="127">
        <f t="shared" si="46"/>
        <v>600</v>
      </c>
      <c r="BS57" s="127">
        <f t="shared" si="47"/>
        <v>600</v>
      </c>
      <c r="BT57" s="127">
        <f t="shared" si="48"/>
        <v>600</v>
      </c>
      <c r="BU57" s="127">
        <f t="shared" si="49"/>
        <v>0</v>
      </c>
      <c r="BV57" s="127">
        <f t="shared" si="50"/>
        <v>1200</v>
      </c>
      <c r="BW57" s="127">
        <f t="shared" si="51"/>
        <v>0</v>
      </c>
      <c r="BX57" s="127">
        <f t="shared" si="52"/>
        <v>0</v>
      </c>
      <c r="BY57" s="127">
        <f t="shared" si="53"/>
        <v>0</v>
      </c>
      <c r="BZ57" s="127">
        <f t="shared" si="54"/>
        <v>1200</v>
      </c>
      <c r="CA57" s="127">
        <f t="shared" si="55"/>
        <v>1200</v>
      </c>
      <c r="CB57" s="127">
        <f t="shared" si="56"/>
        <v>0</v>
      </c>
      <c r="CC57" s="127">
        <f t="shared" si="57"/>
        <v>0</v>
      </c>
      <c r="CD57" s="127">
        <f t="shared" si="58"/>
        <v>0</v>
      </c>
      <c r="CE57" s="127">
        <f t="shared" si="59"/>
        <v>0</v>
      </c>
    </row>
    <row r="58" spans="1:83" ht="18" customHeight="1" thickBot="1" x14ac:dyDescent="0.3">
      <c r="A58" s="200"/>
      <c r="B58" s="191">
        <v>53</v>
      </c>
      <c r="C58" s="22">
        <v>7.5</v>
      </c>
      <c r="D58" s="23" t="s">
        <v>94</v>
      </c>
      <c r="E58" s="24" t="s">
        <v>128</v>
      </c>
      <c r="F58" s="22" t="s">
        <v>4</v>
      </c>
      <c r="G58" s="188"/>
      <c r="H58" s="188"/>
      <c r="I58" s="141"/>
      <c r="J58" s="22"/>
      <c r="K58" s="22"/>
      <c r="L58" s="22"/>
      <c r="M58" s="22"/>
      <c r="N58" s="22"/>
      <c r="O58" s="22"/>
      <c r="P58" s="22"/>
      <c r="Q58" s="22"/>
      <c r="R58" s="22"/>
      <c r="S58" s="22"/>
      <c r="T58" s="142"/>
      <c r="U58" s="141"/>
      <c r="V58" s="22">
        <v>1</v>
      </c>
      <c r="W58" s="22">
        <v>1</v>
      </c>
      <c r="X58" s="22">
        <v>1</v>
      </c>
      <c r="Y58" s="22">
        <v>1</v>
      </c>
      <c r="Z58" s="22">
        <v>1</v>
      </c>
      <c r="AA58" s="22">
        <v>3</v>
      </c>
      <c r="AB58" s="22">
        <v>2</v>
      </c>
      <c r="AC58" s="22"/>
      <c r="AD58" s="22"/>
      <c r="AE58" s="22">
        <v>1</v>
      </c>
      <c r="AF58" s="22"/>
      <c r="AG58" s="140">
        <v>1</v>
      </c>
      <c r="AH58" s="22"/>
      <c r="AI58" s="22">
        <v>1</v>
      </c>
      <c r="AJ58" s="22"/>
      <c r="AK58" s="143">
        <v>900</v>
      </c>
      <c r="AL58" s="122"/>
      <c r="AM58" s="132">
        <f t="shared" si="29"/>
        <v>900</v>
      </c>
      <c r="AN58" s="50">
        <f t="shared" si="60"/>
        <v>13</v>
      </c>
      <c r="AO58" s="25">
        <f t="shared" si="30"/>
        <v>11700</v>
      </c>
      <c r="AP58" s="2"/>
      <c r="BB58" s="127">
        <f t="shared" si="32"/>
        <v>0</v>
      </c>
      <c r="BC58" s="127">
        <f t="shared" si="33"/>
        <v>0</v>
      </c>
      <c r="BD58" s="127">
        <f t="shared" si="34"/>
        <v>0</v>
      </c>
      <c r="BE58" s="127">
        <f t="shared" si="35"/>
        <v>0</v>
      </c>
      <c r="BF58" s="127">
        <f t="shared" si="36"/>
        <v>0</v>
      </c>
      <c r="BG58" s="127">
        <f t="shared" si="37"/>
        <v>0</v>
      </c>
      <c r="BH58" s="127">
        <f t="shared" si="38"/>
        <v>0</v>
      </c>
      <c r="BI58" s="127">
        <f t="shared" si="39"/>
        <v>0</v>
      </c>
      <c r="BJ58" s="127">
        <f t="shared" si="40"/>
        <v>0</v>
      </c>
      <c r="BK58" s="127">
        <f t="shared" si="41"/>
        <v>0</v>
      </c>
      <c r="BL58" s="127">
        <f t="shared" si="42"/>
        <v>0</v>
      </c>
      <c r="BM58" s="127">
        <f t="shared" si="43"/>
        <v>0</v>
      </c>
      <c r="BN58" s="82"/>
      <c r="BO58" s="127">
        <f t="shared" si="44"/>
        <v>0</v>
      </c>
      <c r="BP58" s="127">
        <f t="shared" si="45"/>
        <v>900</v>
      </c>
      <c r="BQ58" s="127"/>
      <c r="BR58" s="127">
        <f t="shared" si="46"/>
        <v>900</v>
      </c>
      <c r="BS58" s="127">
        <f t="shared" si="47"/>
        <v>900</v>
      </c>
      <c r="BT58" s="127">
        <f t="shared" si="48"/>
        <v>900</v>
      </c>
      <c r="BU58" s="127">
        <f t="shared" si="49"/>
        <v>900</v>
      </c>
      <c r="BV58" s="127">
        <f t="shared" si="50"/>
        <v>2700</v>
      </c>
      <c r="BW58" s="127">
        <f t="shared" si="51"/>
        <v>1800</v>
      </c>
      <c r="BX58" s="127">
        <f t="shared" si="52"/>
        <v>0</v>
      </c>
      <c r="BY58" s="127">
        <f t="shared" si="53"/>
        <v>0</v>
      </c>
      <c r="BZ58" s="127">
        <f t="shared" si="54"/>
        <v>900</v>
      </c>
      <c r="CA58" s="127">
        <f t="shared" si="55"/>
        <v>0</v>
      </c>
      <c r="CB58" s="127">
        <f t="shared" si="56"/>
        <v>900</v>
      </c>
      <c r="CC58" s="127">
        <f t="shared" si="57"/>
        <v>0</v>
      </c>
      <c r="CD58" s="127">
        <f t="shared" si="58"/>
        <v>900</v>
      </c>
      <c r="CE58" s="127">
        <f t="shared" si="59"/>
        <v>0</v>
      </c>
    </row>
    <row r="59" spans="1:83" ht="18" customHeight="1" thickBot="1" x14ac:dyDescent="0.3">
      <c r="A59" s="200"/>
      <c r="B59" s="191">
        <v>54</v>
      </c>
      <c r="C59" s="22">
        <v>7.6</v>
      </c>
      <c r="D59" s="29" t="s">
        <v>329</v>
      </c>
      <c r="E59" s="30" t="s">
        <v>247</v>
      </c>
      <c r="F59" s="22" t="s">
        <v>4</v>
      </c>
      <c r="G59" s="188"/>
      <c r="H59" s="188"/>
      <c r="I59" s="141"/>
      <c r="J59" s="22"/>
      <c r="K59" s="22"/>
      <c r="L59" s="22"/>
      <c r="M59" s="22"/>
      <c r="N59" s="22"/>
      <c r="O59" s="22"/>
      <c r="P59" s="22"/>
      <c r="Q59" s="22"/>
      <c r="R59" s="22"/>
      <c r="S59" s="22"/>
      <c r="T59" s="142"/>
      <c r="U59" s="141"/>
      <c r="V59" s="22">
        <v>80</v>
      </c>
      <c r="W59" s="22"/>
      <c r="X59" s="22"/>
      <c r="Y59" s="22"/>
      <c r="Z59" s="22"/>
      <c r="AA59" s="22"/>
      <c r="AB59" s="22"/>
      <c r="AC59" s="22"/>
      <c r="AD59" s="22"/>
      <c r="AE59" s="22"/>
      <c r="AF59" s="22"/>
      <c r="AG59" s="140"/>
      <c r="AH59" s="22"/>
      <c r="AI59" s="22"/>
      <c r="AJ59" s="22"/>
      <c r="AK59" s="143">
        <v>5</v>
      </c>
      <c r="AL59" s="122"/>
      <c r="AM59" s="132">
        <f t="shared" si="29"/>
        <v>5</v>
      </c>
      <c r="AN59" s="50">
        <f t="shared" si="60"/>
        <v>80</v>
      </c>
      <c r="AO59" s="25">
        <f t="shared" si="30"/>
        <v>400</v>
      </c>
      <c r="AP59" s="2"/>
      <c r="BB59" s="127">
        <f t="shared" si="32"/>
        <v>0</v>
      </c>
      <c r="BC59" s="127">
        <f t="shared" si="33"/>
        <v>0</v>
      </c>
      <c r="BD59" s="127">
        <f t="shared" si="34"/>
        <v>0</v>
      </c>
      <c r="BE59" s="127">
        <f t="shared" si="35"/>
        <v>0</v>
      </c>
      <c r="BF59" s="127">
        <f t="shared" si="36"/>
        <v>0</v>
      </c>
      <c r="BG59" s="127">
        <f t="shared" si="37"/>
        <v>0</v>
      </c>
      <c r="BH59" s="127">
        <f t="shared" si="38"/>
        <v>0</v>
      </c>
      <c r="BI59" s="127">
        <f t="shared" si="39"/>
        <v>0</v>
      </c>
      <c r="BJ59" s="127">
        <f t="shared" si="40"/>
        <v>0</v>
      </c>
      <c r="BK59" s="127">
        <f t="shared" si="41"/>
        <v>0</v>
      </c>
      <c r="BL59" s="127">
        <f t="shared" si="42"/>
        <v>0</v>
      </c>
      <c r="BM59" s="127">
        <f t="shared" si="43"/>
        <v>0</v>
      </c>
      <c r="BN59" s="82"/>
      <c r="BO59" s="127">
        <f t="shared" si="44"/>
        <v>0</v>
      </c>
      <c r="BP59" s="127">
        <f t="shared" si="45"/>
        <v>400</v>
      </c>
      <c r="BQ59" s="127"/>
      <c r="BR59" s="127">
        <f t="shared" si="46"/>
        <v>0</v>
      </c>
      <c r="BS59" s="127">
        <f t="shared" si="47"/>
        <v>0</v>
      </c>
      <c r="BT59" s="127">
        <f t="shared" si="48"/>
        <v>0</v>
      </c>
      <c r="BU59" s="127">
        <f t="shared" si="49"/>
        <v>0</v>
      </c>
      <c r="BV59" s="127">
        <f t="shared" si="50"/>
        <v>0</v>
      </c>
      <c r="BW59" s="127">
        <f t="shared" si="51"/>
        <v>0</v>
      </c>
      <c r="BX59" s="127">
        <f t="shared" si="52"/>
        <v>0</v>
      </c>
      <c r="BY59" s="127">
        <f t="shared" si="53"/>
        <v>0</v>
      </c>
      <c r="BZ59" s="127">
        <f t="shared" si="54"/>
        <v>0</v>
      </c>
      <c r="CA59" s="127">
        <f t="shared" si="55"/>
        <v>0</v>
      </c>
      <c r="CB59" s="127">
        <f t="shared" si="56"/>
        <v>0</v>
      </c>
      <c r="CC59" s="127">
        <f t="shared" si="57"/>
        <v>0</v>
      </c>
      <c r="CD59" s="127">
        <f t="shared" si="58"/>
        <v>0</v>
      </c>
      <c r="CE59" s="127">
        <f t="shared" si="59"/>
        <v>0</v>
      </c>
    </row>
    <row r="60" spans="1:83" ht="24.75" customHeight="1" thickBot="1" x14ac:dyDescent="0.3">
      <c r="A60" s="200"/>
      <c r="B60" s="191">
        <v>55</v>
      </c>
      <c r="C60" s="22">
        <v>7.7</v>
      </c>
      <c r="D60" s="23" t="s">
        <v>248</v>
      </c>
      <c r="E60" s="23"/>
      <c r="F60" s="22" t="s">
        <v>4</v>
      </c>
      <c r="G60" s="188"/>
      <c r="H60" s="188"/>
      <c r="I60" s="141"/>
      <c r="J60" s="22"/>
      <c r="K60" s="22"/>
      <c r="L60" s="22"/>
      <c r="M60" s="22"/>
      <c r="N60" s="22"/>
      <c r="O60" s="22"/>
      <c r="P60" s="22"/>
      <c r="Q60" s="22"/>
      <c r="R60" s="22"/>
      <c r="S60" s="22"/>
      <c r="T60" s="142"/>
      <c r="U60" s="141"/>
      <c r="V60" s="22">
        <v>120</v>
      </c>
      <c r="W60" s="22"/>
      <c r="X60" s="22"/>
      <c r="Y60" s="22"/>
      <c r="Z60" s="22"/>
      <c r="AA60" s="22"/>
      <c r="AB60" s="22"/>
      <c r="AC60" s="22"/>
      <c r="AD60" s="22"/>
      <c r="AE60" s="22"/>
      <c r="AF60" s="22"/>
      <c r="AG60" s="140"/>
      <c r="AH60" s="22"/>
      <c r="AI60" s="22"/>
      <c r="AJ60" s="22"/>
      <c r="AK60" s="143">
        <v>5</v>
      </c>
      <c r="AL60" s="122"/>
      <c r="AM60" s="132">
        <f t="shared" si="29"/>
        <v>5</v>
      </c>
      <c r="AN60" s="50">
        <f t="shared" si="60"/>
        <v>120</v>
      </c>
      <c r="AO60" s="25">
        <f t="shared" si="30"/>
        <v>600</v>
      </c>
      <c r="AP60" s="2"/>
      <c r="BB60" s="127">
        <f t="shared" ref="BB60:BB95" si="61">AK60*I60</f>
        <v>0</v>
      </c>
      <c r="BC60" s="127">
        <f t="shared" ref="BC60:BC91" si="62">AK60*J60</f>
        <v>0</v>
      </c>
      <c r="BD60" s="127">
        <f t="shared" ref="BD60:BD91" si="63">AK60*K60</f>
        <v>0</v>
      </c>
      <c r="BE60" s="127">
        <f t="shared" ref="BE60:BE91" si="64">AK60*L60</f>
        <v>0</v>
      </c>
      <c r="BF60" s="127">
        <f t="shared" ref="BF60:BF91" si="65">AK60*M60</f>
        <v>0</v>
      </c>
      <c r="BG60" s="127">
        <f t="shared" ref="BG60:BG91" si="66">AK60*N60</f>
        <v>0</v>
      </c>
      <c r="BH60" s="127">
        <f t="shared" ref="BH60:BH91" si="67">AK60*O60</f>
        <v>0</v>
      </c>
      <c r="BI60" s="127">
        <f t="shared" ref="BI60:BI91" si="68">AK60*P60</f>
        <v>0</v>
      </c>
      <c r="BJ60" s="127">
        <f t="shared" ref="BJ60:BJ91" si="69">AK60*Q60</f>
        <v>0</v>
      </c>
      <c r="BK60" s="127">
        <f t="shared" ref="BK60:BK91" si="70">AK60*R60</f>
        <v>0</v>
      </c>
      <c r="BL60" s="127">
        <f t="shared" ref="BL60:BL91" si="71">AK60*S60</f>
        <v>0</v>
      </c>
      <c r="BM60" s="127">
        <f t="shared" ref="BM60:BM91" si="72">AK60*T60</f>
        <v>0</v>
      </c>
      <c r="BN60" s="82"/>
      <c r="BO60" s="127">
        <f t="shared" ref="BO60:BO91" si="73">AK60*U60</f>
        <v>0</v>
      </c>
      <c r="BP60" s="127">
        <f t="shared" ref="BP60:BP95" si="74">AK60*V60</f>
        <v>600</v>
      </c>
      <c r="BQ60" s="127"/>
      <c r="BR60" s="127">
        <f t="shared" ref="BR60:BR91" si="75">AK60*W60</f>
        <v>0</v>
      </c>
      <c r="BS60" s="127">
        <f t="shared" ref="BS60:BS91" si="76">AK60*X60</f>
        <v>0</v>
      </c>
      <c r="BT60" s="127">
        <f t="shared" ref="BT60:BT91" si="77">AK60*Y60</f>
        <v>0</v>
      </c>
      <c r="BU60" s="127">
        <f t="shared" ref="BU60:BU91" si="78">AK60*Z60</f>
        <v>0</v>
      </c>
      <c r="BV60" s="127">
        <f t="shared" ref="BV60:BV91" si="79">AK60*AA60</f>
        <v>0</v>
      </c>
      <c r="BW60" s="127">
        <f t="shared" ref="BW60:BW95" si="80">AK60*AB60</f>
        <v>0</v>
      </c>
      <c r="BX60" s="127">
        <f t="shared" ref="BX60:BX91" si="81">AK60*AC60</f>
        <v>0</v>
      </c>
      <c r="BY60" s="127">
        <f t="shared" ref="BY60:BY91" si="82">AK60*AD60</f>
        <v>0</v>
      </c>
      <c r="BZ60" s="127">
        <f t="shared" ref="BZ60:BZ91" si="83">AK60*AE60</f>
        <v>0</v>
      </c>
      <c r="CA60" s="127">
        <f t="shared" ref="CA60:CA91" si="84">AK60*AF60</f>
        <v>0</v>
      </c>
      <c r="CB60" s="127">
        <f t="shared" ref="CB60:CB95" si="85">AK60*AG60</f>
        <v>0</v>
      </c>
      <c r="CC60" s="127">
        <f t="shared" ref="CC60:CC91" si="86">AK60*AH60</f>
        <v>0</v>
      </c>
      <c r="CD60" s="127">
        <f t="shared" ref="CD60:CD91" si="87">AK60*AI60</f>
        <v>0</v>
      </c>
      <c r="CE60" s="127">
        <f t="shared" ref="CE60:CE91" si="88">AK60*AJ60</f>
        <v>0</v>
      </c>
    </row>
    <row r="61" spans="1:83" ht="27.75" customHeight="1" thickBot="1" x14ac:dyDescent="0.3">
      <c r="A61" s="200"/>
      <c r="B61" s="191">
        <v>56</v>
      </c>
      <c r="C61" s="22">
        <v>7.8</v>
      </c>
      <c r="D61" s="23" t="s">
        <v>249</v>
      </c>
      <c r="E61" s="23" t="s">
        <v>250</v>
      </c>
      <c r="F61" s="22" t="s">
        <v>4</v>
      </c>
      <c r="G61" s="188"/>
      <c r="H61" s="188"/>
      <c r="I61" s="141"/>
      <c r="J61" s="22"/>
      <c r="K61" s="22"/>
      <c r="L61" s="22"/>
      <c r="M61" s="22"/>
      <c r="N61" s="22"/>
      <c r="O61" s="22"/>
      <c r="P61" s="22"/>
      <c r="Q61" s="22"/>
      <c r="R61" s="22"/>
      <c r="S61" s="22"/>
      <c r="T61" s="142"/>
      <c r="U61" s="141"/>
      <c r="V61" s="22">
        <v>80</v>
      </c>
      <c r="W61" s="22"/>
      <c r="X61" s="22"/>
      <c r="Y61" s="22"/>
      <c r="Z61" s="22"/>
      <c r="AA61" s="22"/>
      <c r="AB61" s="22"/>
      <c r="AC61" s="22"/>
      <c r="AD61" s="22"/>
      <c r="AE61" s="22"/>
      <c r="AF61" s="22"/>
      <c r="AG61" s="140"/>
      <c r="AH61" s="22"/>
      <c r="AI61" s="22"/>
      <c r="AJ61" s="22"/>
      <c r="AK61" s="143">
        <v>5</v>
      </c>
      <c r="AL61" s="122"/>
      <c r="AM61" s="132">
        <f t="shared" si="29"/>
        <v>5</v>
      </c>
      <c r="AN61" s="50">
        <f t="shared" si="60"/>
        <v>80</v>
      </c>
      <c r="AO61" s="25">
        <f t="shared" si="30"/>
        <v>400</v>
      </c>
      <c r="AP61" s="2"/>
      <c r="BB61" s="127">
        <f t="shared" si="61"/>
        <v>0</v>
      </c>
      <c r="BC61" s="127">
        <f t="shared" si="62"/>
        <v>0</v>
      </c>
      <c r="BD61" s="127">
        <f t="shared" si="63"/>
        <v>0</v>
      </c>
      <c r="BE61" s="127">
        <f t="shared" si="64"/>
        <v>0</v>
      </c>
      <c r="BF61" s="127">
        <f t="shared" si="65"/>
        <v>0</v>
      </c>
      <c r="BG61" s="127">
        <f t="shared" si="66"/>
        <v>0</v>
      </c>
      <c r="BH61" s="127">
        <f t="shared" si="67"/>
        <v>0</v>
      </c>
      <c r="BI61" s="127">
        <f t="shared" si="68"/>
        <v>0</v>
      </c>
      <c r="BJ61" s="127">
        <f t="shared" si="69"/>
        <v>0</v>
      </c>
      <c r="BK61" s="127">
        <f t="shared" si="70"/>
        <v>0</v>
      </c>
      <c r="BL61" s="127">
        <f t="shared" si="71"/>
        <v>0</v>
      </c>
      <c r="BM61" s="127">
        <f t="shared" si="72"/>
        <v>0</v>
      </c>
      <c r="BN61" s="82"/>
      <c r="BO61" s="127">
        <f t="shared" si="73"/>
        <v>0</v>
      </c>
      <c r="BP61" s="127">
        <f t="shared" si="74"/>
        <v>400</v>
      </c>
      <c r="BQ61" s="127"/>
      <c r="BR61" s="127">
        <f t="shared" si="75"/>
        <v>0</v>
      </c>
      <c r="BS61" s="127">
        <f t="shared" si="76"/>
        <v>0</v>
      </c>
      <c r="BT61" s="127">
        <f t="shared" si="77"/>
        <v>0</v>
      </c>
      <c r="BU61" s="127">
        <f t="shared" si="78"/>
        <v>0</v>
      </c>
      <c r="BV61" s="127">
        <f t="shared" si="79"/>
        <v>0</v>
      </c>
      <c r="BW61" s="127">
        <f t="shared" si="80"/>
        <v>0</v>
      </c>
      <c r="BX61" s="127">
        <f t="shared" si="81"/>
        <v>0</v>
      </c>
      <c r="BY61" s="127">
        <f t="shared" si="82"/>
        <v>0</v>
      </c>
      <c r="BZ61" s="127">
        <f t="shared" si="83"/>
        <v>0</v>
      </c>
      <c r="CA61" s="127">
        <f t="shared" si="84"/>
        <v>0</v>
      </c>
      <c r="CB61" s="127">
        <f t="shared" si="85"/>
        <v>0</v>
      </c>
      <c r="CC61" s="127">
        <f t="shared" si="86"/>
        <v>0</v>
      </c>
      <c r="CD61" s="127">
        <f t="shared" si="87"/>
        <v>0</v>
      </c>
      <c r="CE61" s="127">
        <f t="shared" si="88"/>
        <v>0</v>
      </c>
    </row>
    <row r="62" spans="1:83" ht="18" customHeight="1" thickBot="1" x14ac:dyDescent="0.3">
      <c r="A62" s="200"/>
      <c r="B62" s="191">
        <v>57</v>
      </c>
      <c r="C62" s="22">
        <v>7.9</v>
      </c>
      <c r="D62" s="29" t="s">
        <v>105</v>
      </c>
      <c r="E62" s="29" t="s">
        <v>129</v>
      </c>
      <c r="F62" s="22" t="s">
        <v>4</v>
      </c>
      <c r="G62" s="188"/>
      <c r="H62" s="188"/>
      <c r="I62" s="141"/>
      <c r="J62" s="22"/>
      <c r="K62" s="22"/>
      <c r="L62" s="22"/>
      <c r="M62" s="22"/>
      <c r="N62" s="22"/>
      <c r="O62" s="22"/>
      <c r="P62" s="22"/>
      <c r="Q62" s="22"/>
      <c r="R62" s="22"/>
      <c r="S62" s="22"/>
      <c r="T62" s="142"/>
      <c r="U62" s="141"/>
      <c r="V62" s="22"/>
      <c r="W62" s="22"/>
      <c r="X62" s="22"/>
      <c r="Y62" s="22"/>
      <c r="Z62" s="22"/>
      <c r="AA62" s="22"/>
      <c r="AB62" s="22"/>
      <c r="AC62" s="22"/>
      <c r="AD62" s="22"/>
      <c r="AE62" s="22"/>
      <c r="AF62" s="22"/>
      <c r="AG62" s="140">
        <v>1</v>
      </c>
      <c r="AH62" s="22"/>
      <c r="AI62" s="22">
        <v>1</v>
      </c>
      <c r="AJ62" s="22"/>
      <c r="AK62" s="143">
        <v>450</v>
      </c>
      <c r="AL62" s="122"/>
      <c r="AM62" s="132">
        <f t="shared" si="29"/>
        <v>450</v>
      </c>
      <c r="AN62" s="50">
        <f t="shared" si="60"/>
        <v>2</v>
      </c>
      <c r="AO62" s="25">
        <f t="shared" si="30"/>
        <v>900</v>
      </c>
      <c r="AP62" s="2"/>
      <c r="BB62" s="127">
        <f t="shared" si="61"/>
        <v>0</v>
      </c>
      <c r="BC62" s="127">
        <f t="shared" si="62"/>
        <v>0</v>
      </c>
      <c r="BD62" s="127">
        <f t="shared" si="63"/>
        <v>0</v>
      </c>
      <c r="BE62" s="127">
        <f t="shared" si="64"/>
        <v>0</v>
      </c>
      <c r="BF62" s="127">
        <f t="shared" si="65"/>
        <v>0</v>
      </c>
      <c r="BG62" s="127">
        <f t="shared" si="66"/>
        <v>0</v>
      </c>
      <c r="BH62" s="127">
        <f t="shared" si="67"/>
        <v>0</v>
      </c>
      <c r="BI62" s="127">
        <f t="shared" si="68"/>
        <v>0</v>
      </c>
      <c r="BJ62" s="127">
        <f t="shared" si="69"/>
        <v>0</v>
      </c>
      <c r="BK62" s="127">
        <f t="shared" si="70"/>
        <v>0</v>
      </c>
      <c r="BL62" s="127">
        <f t="shared" si="71"/>
        <v>0</v>
      </c>
      <c r="BM62" s="127">
        <f t="shared" si="72"/>
        <v>0</v>
      </c>
      <c r="BN62" s="82"/>
      <c r="BO62" s="127">
        <f t="shared" si="73"/>
        <v>0</v>
      </c>
      <c r="BP62" s="127">
        <f t="shared" si="74"/>
        <v>0</v>
      </c>
      <c r="BQ62" s="127"/>
      <c r="BR62" s="127">
        <f t="shared" si="75"/>
        <v>0</v>
      </c>
      <c r="BS62" s="127">
        <f t="shared" si="76"/>
        <v>0</v>
      </c>
      <c r="BT62" s="127">
        <f t="shared" si="77"/>
        <v>0</v>
      </c>
      <c r="BU62" s="127">
        <f t="shared" si="78"/>
        <v>0</v>
      </c>
      <c r="BV62" s="127">
        <f t="shared" si="79"/>
        <v>0</v>
      </c>
      <c r="BW62" s="127">
        <f t="shared" si="80"/>
        <v>0</v>
      </c>
      <c r="BX62" s="127">
        <f t="shared" si="81"/>
        <v>0</v>
      </c>
      <c r="BY62" s="127">
        <f t="shared" si="82"/>
        <v>0</v>
      </c>
      <c r="BZ62" s="127">
        <f t="shared" si="83"/>
        <v>0</v>
      </c>
      <c r="CA62" s="127">
        <f t="shared" si="84"/>
        <v>0</v>
      </c>
      <c r="CB62" s="127">
        <f t="shared" si="85"/>
        <v>450</v>
      </c>
      <c r="CC62" s="127">
        <f t="shared" si="86"/>
        <v>0</v>
      </c>
      <c r="CD62" s="127">
        <f t="shared" si="87"/>
        <v>450</v>
      </c>
      <c r="CE62" s="127">
        <f t="shared" si="88"/>
        <v>0</v>
      </c>
    </row>
    <row r="63" spans="1:83" ht="54.75" customHeight="1" thickBot="1" x14ac:dyDescent="0.3">
      <c r="A63" s="200"/>
      <c r="B63" s="191">
        <v>58</v>
      </c>
      <c r="C63" s="154">
        <v>7.1</v>
      </c>
      <c r="D63" s="23" t="s">
        <v>20</v>
      </c>
      <c r="E63" s="29" t="s">
        <v>130</v>
      </c>
      <c r="F63" s="22" t="s">
        <v>4</v>
      </c>
      <c r="G63" s="188"/>
      <c r="H63" s="188"/>
      <c r="I63" s="141"/>
      <c r="J63" s="22">
        <v>1</v>
      </c>
      <c r="K63" s="22"/>
      <c r="L63" s="22"/>
      <c r="M63" s="22"/>
      <c r="N63" s="22"/>
      <c r="O63" s="22"/>
      <c r="P63" s="22"/>
      <c r="Q63" s="22"/>
      <c r="R63" s="22"/>
      <c r="S63" s="22"/>
      <c r="T63" s="142"/>
      <c r="U63" s="141">
        <v>3</v>
      </c>
      <c r="V63" s="22"/>
      <c r="W63" s="22"/>
      <c r="X63" s="22"/>
      <c r="Y63" s="22"/>
      <c r="Z63" s="22">
        <v>2</v>
      </c>
      <c r="AA63" s="22">
        <v>3</v>
      </c>
      <c r="AB63" s="22">
        <v>1</v>
      </c>
      <c r="AC63" s="22"/>
      <c r="AD63" s="22"/>
      <c r="AE63" s="22"/>
      <c r="AF63" s="22">
        <v>1</v>
      </c>
      <c r="AG63" s="140">
        <v>1</v>
      </c>
      <c r="AH63" s="22"/>
      <c r="AI63" s="22">
        <v>2</v>
      </c>
      <c r="AJ63" s="22">
        <v>4</v>
      </c>
      <c r="AK63" s="143">
        <v>750</v>
      </c>
      <c r="AL63" s="122"/>
      <c r="AM63" s="132">
        <f t="shared" si="29"/>
        <v>750</v>
      </c>
      <c r="AN63" s="50">
        <f t="shared" si="60"/>
        <v>18</v>
      </c>
      <c r="AO63" s="25">
        <f t="shared" si="30"/>
        <v>13500</v>
      </c>
      <c r="AP63" s="2"/>
      <c r="BB63" s="127">
        <f t="shared" si="61"/>
        <v>0</v>
      </c>
      <c r="BC63" s="127">
        <f t="shared" si="62"/>
        <v>750</v>
      </c>
      <c r="BD63" s="127">
        <f t="shared" si="63"/>
        <v>0</v>
      </c>
      <c r="BE63" s="127">
        <f t="shared" si="64"/>
        <v>0</v>
      </c>
      <c r="BF63" s="127">
        <f t="shared" si="65"/>
        <v>0</v>
      </c>
      <c r="BG63" s="127">
        <f t="shared" si="66"/>
        <v>0</v>
      </c>
      <c r="BH63" s="127">
        <f t="shared" si="67"/>
        <v>0</v>
      </c>
      <c r="BI63" s="127">
        <f t="shared" si="68"/>
        <v>0</v>
      </c>
      <c r="BJ63" s="127">
        <f t="shared" si="69"/>
        <v>0</v>
      </c>
      <c r="BK63" s="127">
        <f t="shared" si="70"/>
        <v>0</v>
      </c>
      <c r="BL63" s="127">
        <f t="shared" si="71"/>
        <v>0</v>
      </c>
      <c r="BM63" s="127">
        <f t="shared" si="72"/>
        <v>0</v>
      </c>
      <c r="BN63" s="82"/>
      <c r="BO63" s="127">
        <f t="shared" si="73"/>
        <v>2250</v>
      </c>
      <c r="BP63" s="127">
        <f t="shared" si="74"/>
        <v>0</v>
      </c>
      <c r="BQ63" s="127"/>
      <c r="BR63" s="127">
        <f t="shared" si="75"/>
        <v>0</v>
      </c>
      <c r="BS63" s="127">
        <f t="shared" si="76"/>
        <v>0</v>
      </c>
      <c r="BT63" s="127">
        <f t="shared" si="77"/>
        <v>0</v>
      </c>
      <c r="BU63" s="127">
        <f t="shared" si="78"/>
        <v>1500</v>
      </c>
      <c r="BV63" s="127">
        <f t="shared" si="79"/>
        <v>2250</v>
      </c>
      <c r="BW63" s="127">
        <f t="shared" si="80"/>
        <v>750</v>
      </c>
      <c r="BX63" s="127">
        <f t="shared" si="81"/>
        <v>0</v>
      </c>
      <c r="BY63" s="127">
        <f t="shared" si="82"/>
        <v>0</v>
      </c>
      <c r="BZ63" s="127">
        <f t="shared" si="83"/>
        <v>0</v>
      </c>
      <c r="CA63" s="127">
        <f t="shared" si="84"/>
        <v>750</v>
      </c>
      <c r="CB63" s="127">
        <f t="shared" si="85"/>
        <v>750</v>
      </c>
      <c r="CC63" s="127">
        <f t="shared" si="86"/>
        <v>0</v>
      </c>
      <c r="CD63" s="127">
        <f t="shared" si="87"/>
        <v>1500</v>
      </c>
      <c r="CE63" s="127">
        <f t="shared" si="88"/>
        <v>3000</v>
      </c>
    </row>
    <row r="64" spans="1:83" ht="18" customHeight="1" thickBot="1" x14ac:dyDescent="0.3">
      <c r="A64" s="200"/>
      <c r="B64" s="191">
        <v>59</v>
      </c>
      <c r="C64" s="22">
        <v>7.11</v>
      </c>
      <c r="D64" s="29" t="s">
        <v>31</v>
      </c>
      <c r="E64" s="29" t="s">
        <v>131</v>
      </c>
      <c r="F64" s="22" t="s">
        <v>4</v>
      </c>
      <c r="G64" s="188"/>
      <c r="H64" s="188"/>
      <c r="I64" s="141"/>
      <c r="J64" s="22">
        <v>1</v>
      </c>
      <c r="K64" s="22"/>
      <c r="L64" s="22"/>
      <c r="M64" s="22"/>
      <c r="N64" s="22"/>
      <c r="O64" s="22"/>
      <c r="P64" s="22"/>
      <c r="Q64" s="22"/>
      <c r="R64" s="22"/>
      <c r="S64" s="22"/>
      <c r="T64" s="142"/>
      <c r="U64" s="141">
        <v>3</v>
      </c>
      <c r="V64" s="22"/>
      <c r="W64" s="22"/>
      <c r="X64" s="22">
        <v>2</v>
      </c>
      <c r="Y64" s="22">
        <v>2</v>
      </c>
      <c r="Z64" s="22">
        <v>2</v>
      </c>
      <c r="AA64" s="22">
        <v>3</v>
      </c>
      <c r="AB64" s="22">
        <v>1</v>
      </c>
      <c r="AC64" s="22"/>
      <c r="AD64" s="22"/>
      <c r="AE64" s="22"/>
      <c r="AF64" s="22">
        <v>1</v>
      </c>
      <c r="AG64" s="140">
        <v>1</v>
      </c>
      <c r="AH64" s="22"/>
      <c r="AI64" s="22">
        <v>2</v>
      </c>
      <c r="AJ64" s="22">
        <v>4</v>
      </c>
      <c r="AK64" s="143">
        <v>200</v>
      </c>
      <c r="AL64" s="122"/>
      <c r="AM64" s="132">
        <f t="shared" si="29"/>
        <v>200</v>
      </c>
      <c r="AN64" s="50">
        <f t="shared" si="60"/>
        <v>22</v>
      </c>
      <c r="AO64" s="25">
        <f t="shared" si="30"/>
        <v>4400</v>
      </c>
      <c r="AP64" s="2"/>
      <c r="BB64" s="127">
        <f t="shared" si="61"/>
        <v>0</v>
      </c>
      <c r="BC64" s="127">
        <f t="shared" si="62"/>
        <v>200</v>
      </c>
      <c r="BD64" s="127">
        <f t="shared" si="63"/>
        <v>0</v>
      </c>
      <c r="BE64" s="127">
        <f t="shared" si="64"/>
        <v>0</v>
      </c>
      <c r="BF64" s="127">
        <f t="shared" si="65"/>
        <v>0</v>
      </c>
      <c r="BG64" s="127">
        <f t="shared" si="66"/>
        <v>0</v>
      </c>
      <c r="BH64" s="127">
        <f t="shared" si="67"/>
        <v>0</v>
      </c>
      <c r="BI64" s="127">
        <f t="shared" si="68"/>
        <v>0</v>
      </c>
      <c r="BJ64" s="127">
        <f t="shared" si="69"/>
        <v>0</v>
      </c>
      <c r="BK64" s="127">
        <f t="shared" si="70"/>
        <v>0</v>
      </c>
      <c r="BL64" s="127">
        <f t="shared" si="71"/>
        <v>0</v>
      </c>
      <c r="BM64" s="127">
        <f t="shared" si="72"/>
        <v>0</v>
      </c>
      <c r="BN64" s="82"/>
      <c r="BO64" s="127">
        <f t="shared" si="73"/>
        <v>600</v>
      </c>
      <c r="BP64" s="127">
        <f t="shared" si="74"/>
        <v>0</v>
      </c>
      <c r="BQ64" s="127"/>
      <c r="BR64" s="127">
        <f t="shared" si="75"/>
        <v>0</v>
      </c>
      <c r="BS64" s="127">
        <f t="shared" si="76"/>
        <v>400</v>
      </c>
      <c r="BT64" s="127">
        <f t="shared" si="77"/>
        <v>400</v>
      </c>
      <c r="BU64" s="127">
        <f t="shared" si="78"/>
        <v>400</v>
      </c>
      <c r="BV64" s="127">
        <f t="shared" si="79"/>
        <v>600</v>
      </c>
      <c r="BW64" s="127">
        <f t="shared" si="80"/>
        <v>200</v>
      </c>
      <c r="BX64" s="127">
        <f t="shared" si="81"/>
        <v>0</v>
      </c>
      <c r="BY64" s="127">
        <f t="shared" si="82"/>
        <v>0</v>
      </c>
      <c r="BZ64" s="127">
        <f t="shared" si="83"/>
        <v>0</v>
      </c>
      <c r="CA64" s="127">
        <f t="shared" si="84"/>
        <v>200</v>
      </c>
      <c r="CB64" s="127">
        <f t="shared" si="85"/>
        <v>200</v>
      </c>
      <c r="CC64" s="127">
        <f t="shared" si="86"/>
        <v>0</v>
      </c>
      <c r="CD64" s="127">
        <f t="shared" si="87"/>
        <v>400</v>
      </c>
      <c r="CE64" s="127">
        <f t="shared" si="88"/>
        <v>800</v>
      </c>
    </row>
    <row r="65" spans="1:83" ht="18" customHeight="1" thickBot="1" x14ac:dyDescent="0.3">
      <c r="A65" s="200"/>
      <c r="B65" s="191">
        <v>60</v>
      </c>
      <c r="C65" s="22">
        <v>7.12</v>
      </c>
      <c r="D65" s="23" t="s">
        <v>176</v>
      </c>
      <c r="E65" s="29"/>
      <c r="F65" s="22" t="s">
        <v>4</v>
      </c>
      <c r="G65" s="188"/>
      <c r="H65" s="188"/>
      <c r="I65" s="141"/>
      <c r="J65" s="22"/>
      <c r="K65" s="22"/>
      <c r="L65" s="22"/>
      <c r="M65" s="22"/>
      <c r="N65" s="22"/>
      <c r="O65" s="22"/>
      <c r="P65" s="22"/>
      <c r="Q65" s="22"/>
      <c r="R65" s="22"/>
      <c r="S65" s="22"/>
      <c r="T65" s="142"/>
      <c r="U65" s="141"/>
      <c r="V65" s="22"/>
      <c r="W65" s="22"/>
      <c r="X65" s="22"/>
      <c r="Y65" s="22"/>
      <c r="Z65" s="22"/>
      <c r="AA65" s="22"/>
      <c r="AB65" s="22"/>
      <c r="AC65" s="22"/>
      <c r="AD65" s="22"/>
      <c r="AE65" s="22"/>
      <c r="AF65" s="22"/>
      <c r="AG65" s="140"/>
      <c r="AH65" s="22"/>
      <c r="AI65" s="22"/>
      <c r="AJ65" s="22">
        <v>4</v>
      </c>
      <c r="AK65" s="143">
        <v>150</v>
      </c>
      <c r="AL65" s="122"/>
      <c r="AM65" s="132">
        <f t="shared" si="29"/>
        <v>150</v>
      </c>
      <c r="AN65" s="50">
        <f t="shared" si="60"/>
        <v>4</v>
      </c>
      <c r="AO65" s="25">
        <f t="shared" si="30"/>
        <v>600</v>
      </c>
      <c r="AP65" s="2"/>
      <c r="BB65" s="127">
        <f t="shared" si="61"/>
        <v>0</v>
      </c>
      <c r="BC65" s="127">
        <f t="shared" si="62"/>
        <v>0</v>
      </c>
      <c r="BD65" s="127">
        <f t="shared" si="63"/>
        <v>0</v>
      </c>
      <c r="BE65" s="127">
        <f t="shared" si="64"/>
        <v>0</v>
      </c>
      <c r="BF65" s="127">
        <f t="shared" si="65"/>
        <v>0</v>
      </c>
      <c r="BG65" s="127">
        <f t="shared" si="66"/>
        <v>0</v>
      </c>
      <c r="BH65" s="127">
        <f t="shared" si="67"/>
        <v>0</v>
      </c>
      <c r="BI65" s="127">
        <f t="shared" si="68"/>
        <v>0</v>
      </c>
      <c r="BJ65" s="127">
        <f t="shared" si="69"/>
        <v>0</v>
      </c>
      <c r="BK65" s="127">
        <f t="shared" si="70"/>
        <v>0</v>
      </c>
      <c r="BL65" s="127">
        <f t="shared" si="71"/>
        <v>0</v>
      </c>
      <c r="BM65" s="127">
        <f t="shared" si="72"/>
        <v>0</v>
      </c>
      <c r="BN65" s="82"/>
      <c r="BO65" s="127">
        <f t="shared" si="73"/>
        <v>0</v>
      </c>
      <c r="BP65" s="127">
        <f t="shared" si="74"/>
        <v>0</v>
      </c>
      <c r="BQ65" s="127"/>
      <c r="BR65" s="127">
        <f t="shared" si="75"/>
        <v>0</v>
      </c>
      <c r="BS65" s="127">
        <f t="shared" si="76"/>
        <v>0</v>
      </c>
      <c r="BT65" s="127">
        <f t="shared" si="77"/>
        <v>0</v>
      </c>
      <c r="BU65" s="127">
        <f t="shared" si="78"/>
        <v>0</v>
      </c>
      <c r="BV65" s="127">
        <f t="shared" si="79"/>
        <v>0</v>
      </c>
      <c r="BW65" s="127">
        <f t="shared" si="80"/>
        <v>0</v>
      </c>
      <c r="BX65" s="127">
        <f t="shared" si="81"/>
        <v>0</v>
      </c>
      <c r="BY65" s="127">
        <f t="shared" si="82"/>
        <v>0</v>
      </c>
      <c r="BZ65" s="127">
        <f t="shared" si="83"/>
        <v>0</v>
      </c>
      <c r="CA65" s="127">
        <f t="shared" si="84"/>
        <v>0</v>
      </c>
      <c r="CB65" s="127">
        <f t="shared" si="85"/>
        <v>0</v>
      </c>
      <c r="CC65" s="127">
        <f t="shared" si="86"/>
        <v>0</v>
      </c>
      <c r="CD65" s="127">
        <f t="shared" si="87"/>
        <v>0</v>
      </c>
      <c r="CE65" s="127">
        <f t="shared" si="88"/>
        <v>600</v>
      </c>
    </row>
    <row r="66" spans="1:83" ht="18" customHeight="1" thickBot="1" x14ac:dyDescent="0.3">
      <c r="A66" s="200"/>
      <c r="B66" s="191">
        <v>61</v>
      </c>
      <c r="C66" s="22">
        <v>7.13</v>
      </c>
      <c r="D66" s="23" t="s">
        <v>106</v>
      </c>
      <c r="E66" s="29" t="s">
        <v>132</v>
      </c>
      <c r="F66" s="22" t="s">
        <v>4</v>
      </c>
      <c r="G66" s="188"/>
      <c r="H66" s="188"/>
      <c r="I66" s="141"/>
      <c r="J66" s="22">
        <v>1</v>
      </c>
      <c r="K66" s="22"/>
      <c r="L66" s="22"/>
      <c r="M66" s="22"/>
      <c r="N66" s="22"/>
      <c r="O66" s="22"/>
      <c r="P66" s="22"/>
      <c r="Q66" s="22"/>
      <c r="R66" s="22"/>
      <c r="S66" s="22"/>
      <c r="T66" s="142"/>
      <c r="U66" s="141">
        <v>3</v>
      </c>
      <c r="V66" s="22"/>
      <c r="W66" s="22"/>
      <c r="X66" s="22"/>
      <c r="Y66" s="22"/>
      <c r="Z66" s="22">
        <v>2</v>
      </c>
      <c r="AA66" s="22">
        <v>3</v>
      </c>
      <c r="AB66" s="22">
        <v>1</v>
      </c>
      <c r="AC66" s="22"/>
      <c r="AD66" s="22"/>
      <c r="AE66" s="22"/>
      <c r="AF66" s="22">
        <v>1</v>
      </c>
      <c r="AG66" s="140">
        <v>1</v>
      </c>
      <c r="AH66" s="22"/>
      <c r="AI66" s="22">
        <v>2</v>
      </c>
      <c r="AJ66" s="22"/>
      <c r="AK66" s="143">
        <v>150</v>
      </c>
      <c r="AL66" s="122"/>
      <c r="AM66" s="132">
        <f t="shared" si="29"/>
        <v>150</v>
      </c>
      <c r="AN66" s="50">
        <f t="shared" si="60"/>
        <v>14</v>
      </c>
      <c r="AO66" s="25">
        <f t="shared" si="30"/>
        <v>2100</v>
      </c>
      <c r="AP66" s="2"/>
      <c r="BB66" s="127">
        <f t="shared" si="61"/>
        <v>0</v>
      </c>
      <c r="BC66" s="127">
        <f t="shared" si="62"/>
        <v>150</v>
      </c>
      <c r="BD66" s="127">
        <f t="shared" si="63"/>
        <v>0</v>
      </c>
      <c r="BE66" s="127">
        <f t="shared" si="64"/>
        <v>0</v>
      </c>
      <c r="BF66" s="127">
        <f t="shared" si="65"/>
        <v>0</v>
      </c>
      <c r="BG66" s="127">
        <f t="shared" si="66"/>
        <v>0</v>
      </c>
      <c r="BH66" s="127">
        <f t="shared" si="67"/>
        <v>0</v>
      </c>
      <c r="BI66" s="127">
        <f t="shared" si="68"/>
        <v>0</v>
      </c>
      <c r="BJ66" s="127">
        <f t="shared" si="69"/>
        <v>0</v>
      </c>
      <c r="BK66" s="127">
        <f t="shared" si="70"/>
        <v>0</v>
      </c>
      <c r="BL66" s="127">
        <f t="shared" si="71"/>
        <v>0</v>
      </c>
      <c r="BM66" s="127">
        <f t="shared" si="72"/>
        <v>0</v>
      </c>
      <c r="BN66" s="82"/>
      <c r="BO66" s="127">
        <f t="shared" si="73"/>
        <v>450</v>
      </c>
      <c r="BP66" s="127">
        <f t="shared" si="74"/>
        <v>0</v>
      </c>
      <c r="BQ66" s="127"/>
      <c r="BR66" s="127">
        <f t="shared" si="75"/>
        <v>0</v>
      </c>
      <c r="BS66" s="127">
        <f t="shared" si="76"/>
        <v>0</v>
      </c>
      <c r="BT66" s="127">
        <f t="shared" si="77"/>
        <v>0</v>
      </c>
      <c r="BU66" s="127">
        <f t="shared" si="78"/>
        <v>300</v>
      </c>
      <c r="BV66" s="127">
        <f t="shared" si="79"/>
        <v>450</v>
      </c>
      <c r="BW66" s="127">
        <f t="shared" si="80"/>
        <v>150</v>
      </c>
      <c r="BX66" s="127">
        <f t="shared" si="81"/>
        <v>0</v>
      </c>
      <c r="BY66" s="127">
        <f t="shared" si="82"/>
        <v>0</v>
      </c>
      <c r="BZ66" s="127">
        <f t="shared" si="83"/>
        <v>0</v>
      </c>
      <c r="CA66" s="127">
        <f t="shared" si="84"/>
        <v>150</v>
      </c>
      <c r="CB66" s="127">
        <f t="shared" si="85"/>
        <v>150</v>
      </c>
      <c r="CC66" s="127">
        <f t="shared" si="86"/>
        <v>0</v>
      </c>
      <c r="CD66" s="127">
        <f t="shared" si="87"/>
        <v>300</v>
      </c>
      <c r="CE66" s="127">
        <f t="shared" si="88"/>
        <v>0</v>
      </c>
    </row>
    <row r="67" spans="1:83" ht="79.5" customHeight="1" thickBot="1" x14ac:dyDescent="0.3">
      <c r="A67" s="200"/>
      <c r="B67" s="191">
        <v>62</v>
      </c>
      <c r="C67" s="22">
        <v>7.14</v>
      </c>
      <c r="D67" s="23" t="s">
        <v>60</v>
      </c>
      <c r="E67" s="29" t="s">
        <v>240</v>
      </c>
      <c r="F67" s="22" t="s">
        <v>4</v>
      </c>
      <c r="G67" s="188"/>
      <c r="H67" s="188"/>
      <c r="I67" s="141">
        <v>1</v>
      </c>
      <c r="J67" s="22">
        <v>2</v>
      </c>
      <c r="K67" s="22"/>
      <c r="L67" s="22"/>
      <c r="M67" s="22"/>
      <c r="N67" s="22"/>
      <c r="O67" s="22"/>
      <c r="P67" s="22"/>
      <c r="Q67" s="22"/>
      <c r="R67" s="22"/>
      <c r="S67" s="22"/>
      <c r="T67" s="142"/>
      <c r="U67" s="141">
        <v>2</v>
      </c>
      <c r="V67" s="22">
        <v>9</v>
      </c>
      <c r="W67" s="22">
        <v>5</v>
      </c>
      <c r="X67" s="22">
        <v>6</v>
      </c>
      <c r="Y67" s="22">
        <v>7</v>
      </c>
      <c r="Z67" s="22">
        <v>2</v>
      </c>
      <c r="AA67" s="22">
        <v>8</v>
      </c>
      <c r="AB67" s="22">
        <v>5</v>
      </c>
      <c r="AC67" s="22"/>
      <c r="AD67" s="22"/>
      <c r="AE67" s="22">
        <v>4</v>
      </c>
      <c r="AF67" s="22">
        <v>1</v>
      </c>
      <c r="AG67" s="140">
        <v>4</v>
      </c>
      <c r="AH67" s="22"/>
      <c r="AI67" s="22">
        <v>3</v>
      </c>
      <c r="AJ67" s="22">
        <v>4</v>
      </c>
      <c r="AK67" s="143">
        <v>500</v>
      </c>
      <c r="AL67" s="122"/>
      <c r="AM67" s="132">
        <f t="shared" si="29"/>
        <v>500</v>
      </c>
      <c r="AN67" s="50">
        <f t="shared" si="60"/>
        <v>63</v>
      </c>
      <c r="AO67" s="25">
        <f t="shared" si="30"/>
        <v>31500</v>
      </c>
      <c r="AP67" s="2"/>
      <c r="BB67" s="127">
        <f t="shared" si="61"/>
        <v>500</v>
      </c>
      <c r="BC67" s="127">
        <f t="shared" si="62"/>
        <v>1000</v>
      </c>
      <c r="BD67" s="127">
        <f t="shared" si="63"/>
        <v>0</v>
      </c>
      <c r="BE67" s="127">
        <f t="shared" si="64"/>
        <v>0</v>
      </c>
      <c r="BF67" s="127">
        <f t="shared" si="65"/>
        <v>0</v>
      </c>
      <c r="BG67" s="127">
        <f t="shared" si="66"/>
        <v>0</v>
      </c>
      <c r="BH67" s="127">
        <f t="shared" si="67"/>
        <v>0</v>
      </c>
      <c r="BI67" s="127">
        <f t="shared" si="68"/>
        <v>0</v>
      </c>
      <c r="BJ67" s="127">
        <f t="shared" si="69"/>
        <v>0</v>
      </c>
      <c r="BK67" s="127">
        <f t="shared" si="70"/>
        <v>0</v>
      </c>
      <c r="BL67" s="127">
        <f t="shared" si="71"/>
        <v>0</v>
      </c>
      <c r="BM67" s="127">
        <f t="shared" si="72"/>
        <v>0</v>
      </c>
      <c r="BN67" s="82"/>
      <c r="BO67" s="127">
        <f t="shared" si="73"/>
        <v>1000</v>
      </c>
      <c r="BP67" s="127">
        <f t="shared" si="74"/>
        <v>4500</v>
      </c>
      <c r="BQ67" s="127"/>
      <c r="BR67" s="127">
        <f t="shared" si="75"/>
        <v>2500</v>
      </c>
      <c r="BS67" s="127">
        <f t="shared" si="76"/>
        <v>3000</v>
      </c>
      <c r="BT67" s="127">
        <f t="shared" si="77"/>
        <v>3500</v>
      </c>
      <c r="BU67" s="127">
        <f t="shared" si="78"/>
        <v>1000</v>
      </c>
      <c r="BV67" s="127">
        <f t="shared" si="79"/>
        <v>4000</v>
      </c>
      <c r="BW67" s="127">
        <f t="shared" si="80"/>
        <v>2500</v>
      </c>
      <c r="BX67" s="127">
        <f t="shared" si="81"/>
        <v>0</v>
      </c>
      <c r="BY67" s="127">
        <f t="shared" si="82"/>
        <v>0</v>
      </c>
      <c r="BZ67" s="127">
        <f t="shared" si="83"/>
        <v>2000</v>
      </c>
      <c r="CA67" s="127">
        <f t="shared" si="84"/>
        <v>500</v>
      </c>
      <c r="CB67" s="127">
        <f t="shared" si="85"/>
        <v>2000</v>
      </c>
      <c r="CC67" s="127">
        <f t="shared" si="86"/>
        <v>0</v>
      </c>
      <c r="CD67" s="127">
        <f t="shared" si="87"/>
        <v>1500</v>
      </c>
      <c r="CE67" s="127">
        <f t="shared" si="88"/>
        <v>2000</v>
      </c>
    </row>
    <row r="68" spans="1:83" ht="52.5" customHeight="1" thickBot="1" x14ac:dyDescent="0.3">
      <c r="A68" s="200"/>
      <c r="B68" s="191">
        <v>63</v>
      </c>
      <c r="C68" s="22">
        <v>7.15</v>
      </c>
      <c r="D68" s="23" t="s">
        <v>232</v>
      </c>
      <c r="E68" s="29" t="s">
        <v>245</v>
      </c>
      <c r="F68" s="22" t="s">
        <v>4</v>
      </c>
      <c r="G68" s="188"/>
      <c r="H68" s="188"/>
      <c r="I68" s="141"/>
      <c r="J68" s="22"/>
      <c r="K68" s="22"/>
      <c r="L68" s="22"/>
      <c r="M68" s="22"/>
      <c r="N68" s="22"/>
      <c r="O68" s="22"/>
      <c r="P68" s="22"/>
      <c r="Q68" s="22"/>
      <c r="R68" s="22"/>
      <c r="S68" s="22"/>
      <c r="T68" s="142"/>
      <c r="U68" s="141">
        <v>2</v>
      </c>
      <c r="V68" s="22">
        <v>1</v>
      </c>
      <c r="W68" s="22"/>
      <c r="X68" s="22"/>
      <c r="Y68" s="22"/>
      <c r="Z68" s="22">
        <v>1</v>
      </c>
      <c r="AA68" s="22">
        <v>1</v>
      </c>
      <c r="AB68" s="22">
        <v>1</v>
      </c>
      <c r="AC68" s="22"/>
      <c r="AD68" s="22"/>
      <c r="AE68" s="22">
        <v>1</v>
      </c>
      <c r="AF68" s="22"/>
      <c r="AG68" s="140"/>
      <c r="AH68" s="22"/>
      <c r="AI68" s="22"/>
      <c r="AJ68" s="22"/>
      <c r="AK68" s="143">
        <v>3000</v>
      </c>
      <c r="AL68" s="122"/>
      <c r="AM68" s="132">
        <f t="shared" si="29"/>
        <v>3000</v>
      </c>
      <c r="AN68" s="50">
        <f t="shared" si="60"/>
        <v>7</v>
      </c>
      <c r="AO68" s="25">
        <f t="shared" si="30"/>
        <v>21000</v>
      </c>
      <c r="AP68" s="2"/>
      <c r="BB68" s="127">
        <f t="shared" si="61"/>
        <v>0</v>
      </c>
      <c r="BC68" s="127">
        <f t="shared" si="62"/>
        <v>0</v>
      </c>
      <c r="BD68" s="127">
        <f t="shared" si="63"/>
        <v>0</v>
      </c>
      <c r="BE68" s="127">
        <f t="shared" si="64"/>
        <v>0</v>
      </c>
      <c r="BF68" s="127">
        <f t="shared" si="65"/>
        <v>0</v>
      </c>
      <c r="BG68" s="127">
        <f t="shared" si="66"/>
        <v>0</v>
      </c>
      <c r="BH68" s="127">
        <f t="shared" si="67"/>
        <v>0</v>
      </c>
      <c r="BI68" s="127">
        <f t="shared" si="68"/>
        <v>0</v>
      </c>
      <c r="BJ68" s="127">
        <f t="shared" si="69"/>
        <v>0</v>
      </c>
      <c r="BK68" s="127">
        <f t="shared" si="70"/>
        <v>0</v>
      </c>
      <c r="BL68" s="127">
        <f t="shared" si="71"/>
        <v>0</v>
      </c>
      <c r="BM68" s="127">
        <f t="shared" si="72"/>
        <v>0</v>
      </c>
      <c r="BN68" s="82"/>
      <c r="BO68" s="127">
        <f t="shared" si="73"/>
        <v>6000</v>
      </c>
      <c r="BP68" s="127">
        <f t="shared" si="74"/>
        <v>3000</v>
      </c>
      <c r="BQ68" s="127"/>
      <c r="BR68" s="127">
        <f t="shared" si="75"/>
        <v>0</v>
      </c>
      <c r="BS68" s="127">
        <f t="shared" si="76"/>
        <v>0</v>
      </c>
      <c r="BT68" s="127">
        <f t="shared" si="77"/>
        <v>0</v>
      </c>
      <c r="BU68" s="127">
        <f t="shared" si="78"/>
        <v>3000</v>
      </c>
      <c r="BV68" s="127">
        <f t="shared" si="79"/>
        <v>3000</v>
      </c>
      <c r="BW68" s="127">
        <f t="shared" si="80"/>
        <v>3000</v>
      </c>
      <c r="BX68" s="127">
        <f t="shared" si="81"/>
        <v>0</v>
      </c>
      <c r="BY68" s="127">
        <f t="shared" si="82"/>
        <v>0</v>
      </c>
      <c r="BZ68" s="127">
        <f t="shared" si="83"/>
        <v>3000</v>
      </c>
      <c r="CA68" s="127">
        <f t="shared" si="84"/>
        <v>0</v>
      </c>
      <c r="CB68" s="127">
        <f t="shared" si="85"/>
        <v>0</v>
      </c>
      <c r="CC68" s="127">
        <f t="shared" si="86"/>
        <v>0</v>
      </c>
      <c r="CD68" s="127">
        <f t="shared" si="87"/>
        <v>0</v>
      </c>
      <c r="CE68" s="127">
        <f t="shared" si="88"/>
        <v>0</v>
      </c>
    </row>
    <row r="69" spans="1:83" ht="31.5" customHeight="1" thickBot="1" x14ac:dyDescent="0.3">
      <c r="A69" s="200"/>
      <c r="B69" s="191">
        <v>64</v>
      </c>
      <c r="C69" s="22">
        <v>7.16</v>
      </c>
      <c r="D69" s="23" t="s">
        <v>330</v>
      </c>
      <c r="E69" s="29" t="s">
        <v>234</v>
      </c>
      <c r="F69" s="22" t="s">
        <v>4</v>
      </c>
      <c r="G69" s="188"/>
      <c r="H69" s="188"/>
      <c r="I69" s="141"/>
      <c r="J69" s="22">
        <v>2</v>
      </c>
      <c r="K69" s="22"/>
      <c r="L69" s="22"/>
      <c r="M69" s="22"/>
      <c r="N69" s="22"/>
      <c r="O69" s="22"/>
      <c r="P69" s="22"/>
      <c r="Q69" s="22"/>
      <c r="R69" s="22"/>
      <c r="S69" s="22"/>
      <c r="T69" s="142"/>
      <c r="U69" s="141">
        <v>5</v>
      </c>
      <c r="V69" s="22">
        <v>8</v>
      </c>
      <c r="W69" s="22">
        <v>5</v>
      </c>
      <c r="X69" s="22">
        <v>4</v>
      </c>
      <c r="Y69" s="22">
        <v>5</v>
      </c>
      <c r="Z69" s="22">
        <v>3</v>
      </c>
      <c r="AA69" s="22">
        <v>9</v>
      </c>
      <c r="AB69" s="22">
        <v>7</v>
      </c>
      <c r="AC69" s="22"/>
      <c r="AD69" s="22"/>
      <c r="AE69" s="22">
        <v>6</v>
      </c>
      <c r="AF69" s="22">
        <v>2</v>
      </c>
      <c r="AG69" s="140">
        <v>2</v>
      </c>
      <c r="AH69" s="22"/>
      <c r="AI69" s="22">
        <v>3</v>
      </c>
      <c r="AJ69" s="22">
        <v>4</v>
      </c>
      <c r="AK69" s="143">
        <v>300</v>
      </c>
      <c r="AL69" s="122"/>
      <c r="AM69" s="132">
        <f t="shared" si="29"/>
        <v>300</v>
      </c>
      <c r="AN69" s="50">
        <f t="shared" ref="AN69:AN100" si="89">SUM(I69:AJ69)</f>
        <v>65</v>
      </c>
      <c r="AO69" s="25">
        <f t="shared" si="30"/>
        <v>19500</v>
      </c>
      <c r="AP69" s="2"/>
      <c r="BB69" s="127">
        <f t="shared" si="61"/>
        <v>0</v>
      </c>
      <c r="BC69" s="127">
        <f t="shared" si="62"/>
        <v>600</v>
      </c>
      <c r="BD69" s="127">
        <f t="shared" si="63"/>
        <v>0</v>
      </c>
      <c r="BE69" s="127">
        <f t="shared" si="64"/>
        <v>0</v>
      </c>
      <c r="BF69" s="127">
        <f t="shared" si="65"/>
        <v>0</v>
      </c>
      <c r="BG69" s="127">
        <f t="shared" si="66"/>
        <v>0</v>
      </c>
      <c r="BH69" s="127">
        <f t="shared" si="67"/>
        <v>0</v>
      </c>
      <c r="BI69" s="127">
        <f t="shared" si="68"/>
        <v>0</v>
      </c>
      <c r="BJ69" s="127">
        <f t="shared" si="69"/>
        <v>0</v>
      </c>
      <c r="BK69" s="127">
        <f t="shared" si="70"/>
        <v>0</v>
      </c>
      <c r="BL69" s="127">
        <f t="shared" si="71"/>
        <v>0</v>
      </c>
      <c r="BM69" s="127">
        <f t="shared" si="72"/>
        <v>0</v>
      </c>
      <c r="BN69" s="82"/>
      <c r="BO69" s="127">
        <f t="shared" si="73"/>
        <v>1500</v>
      </c>
      <c r="BP69" s="127">
        <f t="shared" si="74"/>
        <v>2400</v>
      </c>
      <c r="BQ69" s="127"/>
      <c r="BR69" s="127">
        <f t="shared" si="75"/>
        <v>1500</v>
      </c>
      <c r="BS69" s="127">
        <f t="shared" si="76"/>
        <v>1200</v>
      </c>
      <c r="BT69" s="127">
        <f t="shared" si="77"/>
        <v>1500</v>
      </c>
      <c r="BU69" s="127">
        <f t="shared" si="78"/>
        <v>900</v>
      </c>
      <c r="BV69" s="127">
        <f t="shared" si="79"/>
        <v>2700</v>
      </c>
      <c r="BW69" s="127">
        <f t="shared" si="80"/>
        <v>2100</v>
      </c>
      <c r="BX69" s="127">
        <f t="shared" si="81"/>
        <v>0</v>
      </c>
      <c r="BY69" s="127">
        <f t="shared" si="82"/>
        <v>0</v>
      </c>
      <c r="BZ69" s="127">
        <f t="shared" si="83"/>
        <v>1800</v>
      </c>
      <c r="CA69" s="127">
        <f t="shared" si="84"/>
        <v>600</v>
      </c>
      <c r="CB69" s="127">
        <f t="shared" si="85"/>
        <v>600</v>
      </c>
      <c r="CC69" s="127">
        <f t="shared" si="86"/>
        <v>0</v>
      </c>
      <c r="CD69" s="127">
        <f t="shared" si="87"/>
        <v>900</v>
      </c>
      <c r="CE69" s="127">
        <f t="shared" si="88"/>
        <v>1200</v>
      </c>
    </row>
    <row r="70" spans="1:83" ht="44.25" customHeight="1" thickBot="1" x14ac:dyDescent="0.3">
      <c r="A70" s="200"/>
      <c r="B70" s="191">
        <v>65</v>
      </c>
      <c r="C70" s="22">
        <v>7.17</v>
      </c>
      <c r="D70" s="31" t="s">
        <v>66</v>
      </c>
      <c r="E70" s="29" t="s">
        <v>133</v>
      </c>
      <c r="F70" s="22" t="s">
        <v>4</v>
      </c>
      <c r="G70" s="188"/>
      <c r="H70" s="188"/>
      <c r="I70" s="141"/>
      <c r="J70" s="22"/>
      <c r="K70" s="22"/>
      <c r="L70" s="22"/>
      <c r="M70" s="22"/>
      <c r="N70" s="22"/>
      <c r="O70" s="22"/>
      <c r="P70" s="22"/>
      <c r="Q70" s="22"/>
      <c r="R70" s="22"/>
      <c r="S70" s="22"/>
      <c r="T70" s="142"/>
      <c r="U70" s="141"/>
      <c r="V70" s="22">
        <v>1</v>
      </c>
      <c r="W70" s="22"/>
      <c r="X70" s="22"/>
      <c r="Y70" s="22"/>
      <c r="Z70" s="22"/>
      <c r="AA70" s="22"/>
      <c r="AB70" s="22"/>
      <c r="AC70" s="22"/>
      <c r="AD70" s="22"/>
      <c r="AE70" s="22"/>
      <c r="AF70" s="22"/>
      <c r="AG70" s="140"/>
      <c r="AH70" s="22"/>
      <c r="AI70" s="22"/>
      <c r="AJ70" s="22"/>
      <c r="AK70" s="143">
        <v>1100</v>
      </c>
      <c r="AL70" s="122"/>
      <c r="AM70" s="132">
        <f t="shared" ref="AM70:AM133" si="90">AK70-(AK70*AL70)</f>
        <v>1100</v>
      </c>
      <c r="AN70" s="50">
        <f t="shared" si="89"/>
        <v>1</v>
      </c>
      <c r="AO70" s="25">
        <f t="shared" ref="AO70:AO133" si="91">AM70*AN70</f>
        <v>1100</v>
      </c>
      <c r="AP70" s="2"/>
      <c r="BB70" s="127">
        <f t="shared" si="61"/>
        <v>0</v>
      </c>
      <c r="BC70" s="127">
        <f t="shared" si="62"/>
        <v>0</v>
      </c>
      <c r="BD70" s="127">
        <f t="shared" si="63"/>
        <v>0</v>
      </c>
      <c r="BE70" s="127">
        <f t="shared" si="64"/>
        <v>0</v>
      </c>
      <c r="BF70" s="127">
        <f t="shared" si="65"/>
        <v>0</v>
      </c>
      <c r="BG70" s="127">
        <f t="shared" si="66"/>
        <v>0</v>
      </c>
      <c r="BH70" s="127">
        <f t="shared" si="67"/>
        <v>0</v>
      </c>
      <c r="BI70" s="127">
        <f t="shared" si="68"/>
        <v>0</v>
      </c>
      <c r="BJ70" s="127">
        <f t="shared" si="69"/>
        <v>0</v>
      </c>
      <c r="BK70" s="127">
        <f t="shared" si="70"/>
        <v>0</v>
      </c>
      <c r="BL70" s="127">
        <f t="shared" si="71"/>
        <v>0</v>
      </c>
      <c r="BM70" s="127">
        <f t="shared" si="72"/>
        <v>0</v>
      </c>
      <c r="BN70" s="82"/>
      <c r="BO70" s="127">
        <f t="shared" si="73"/>
        <v>0</v>
      </c>
      <c r="BP70" s="127">
        <f t="shared" si="74"/>
        <v>1100</v>
      </c>
      <c r="BQ70" s="127"/>
      <c r="BR70" s="127">
        <f t="shared" si="75"/>
        <v>0</v>
      </c>
      <c r="BS70" s="127">
        <f t="shared" si="76"/>
        <v>0</v>
      </c>
      <c r="BT70" s="127">
        <f t="shared" si="77"/>
        <v>0</v>
      </c>
      <c r="BU70" s="127">
        <f t="shared" si="78"/>
        <v>0</v>
      </c>
      <c r="BV70" s="127">
        <f t="shared" si="79"/>
        <v>0</v>
      </c>
      <c r="BW70" s="127">
        <f t="shared" si="80"/>
        <v>0</v>
      </c>
      <c r="BX70" s="127">
        <f t="shared" si="81"/>
        <v>0</v>
      </c>
      <c r="BY70" s="127">
        <f t="shared" si="82"/>
        <v>0</v>
      </c>
      <c r="BZ70" s="127">
        <f t="shared" si="83"/>
        <v>0</v>
      </c>
      <c r="CA70" s="127">
        <f t="shared" si="84"/>
        <v>0</v>
      </c>
      <c r="CB70" s="127">
        <f t="shared" si="85"/>
        <v>0</v>
      </c>
      <c r="CC70" s="127">
        <f t="shared" si="86"/>
        <v>0</v>
      </c>
      <c r="CD70" s="127">
        <f t="shared" si="87"/>
        <v>0</v>
      </c>
      <c r="CE70" s="127">
        <f t="shared" si="88"/>
        <v>0</v>
      </c>
    </row>
    <row r="71" spans="1:83" ht="40.5" customHeight="1" thickBot="1" x14ac:dyDescent="0.3">
      <c r="A71" s="200"/>
      <c r="B71" s="191">
        <v>66</v>
      </c>
      <c r="C71" s="22">
        <v>7.18</v>
      </c>
      <c r="D71" s="31" t="s">
        <v>67</v>
      </c>
      <c r="E71" s="29" t="s">
        <v>231</v>
      </c>
      <c r="F71" s="22" t="s">
        <v>4</v>
      </c>
      <c r="G71" s="188"/>
      <c r="H71" s="188"/>
      <c r="I71" s="141"/>
      <c r="J71" s="22"/>
      <c r="K71" s="22"/>
      <c r="L71" s="22"/>
      <c r="M71" s="22"/>
      <c r="N71" s="22"/>
      <c r="O71" s="22"/>
      <c r="P71" s="22"/>
      <c r="Q71" s="22"/>
      <c r="R71" s="22"/>
      <c r="S71" s="22"/>
      <c r="T71" s="142"/>
      <c r="U71" s="141"/>
      <c r="V71" s="22">
        <v>1</v>
      </c>
      <c r="W71" s="22"/>
      <c r="X71" s="22"/>
      <c r="Y71" s="22"/>
      <c r="Z71" s="22"/>
      <c r="AA71" s="22"/>
      <c r="AB71" s="22"/>
      <c r="AC71" s="22"/>
      <c r="AD71" s="22"/>
      <c r="AE71" s="22"/>
      <c r="AF71" s="22"/>
      <c r="AG71" s="140"/>
      <c r="AH71" s="22"/>
      <c r="AI71" s="22"/>
      <c r="AJ71" s="22"/>
      <c r="AK71" s="143">
        <v>850</v>
      </c>
      <c r="AL71" s="122"/>
      <c r="AM71" s="132">
        <f t="shared" si="90"/>
        <v>850</v>
      </c>
      <c r="AN71" s="50">
        <f t="shared" si="89"/>
        <v>1</v>
      </c>
      <c r="AO71" s="25">
        <f t="shared" si="91"/>
        <v>850</v>
      </c>
      <c r="AP71" s="2"/>
      <c r="BB71" s="127">
        <f t="shared" si="61"/>
        <v>0</v>
      </c>
      <c r="BC71" s="127">
        <f t="shared" si="62"/>
        <v>0</v>
      </c>
      <c r="BD71" s="127">
        <f t="shared" si="63"/>
        <v>0</v>
      </c>
      <c r="BE71" s="127">
        <f t="shared" si="64"/>
        <v>0</v>
      </c>
      <c r="BF71" s="127">
        <f t="shared" si="65"/>
        <v>0</v>
      </c>
      <c r="BG71" s="127">
        <f t="shared" si="66"/>
        <v>0</v>
      </c>
      <c r="BH71" s="127">
        <f t="shared" si="67"/>
        <v>0</v>
      </c>
      <c r="BI71" s="127">
        <f t="shared" si="68"/>
        <v>0</v>
      </c>
      <c r="BJ71" s="127">
        <f t="shared" si="69"/>
        <v>0</v>
      </c>
      <c r="BK71" s="127">
        <f t="shared" si="70"/>
        <v>0</v>
      </c>
      <c r="BL71" s="127">
        <f t="shared" si="71"/>
        <v>0</v>
      </c>
      <c r="BM71" s="127">
        <f t="shared" si="72"/>
        <v>0</v>
      </c>
      <c r="BN71" s="82"/>
      <c r="BO71" s="127">
        <f t="shared" si="73"/>
        <v>0</v>
      </c>
      <c r="BP71" s="127">
        <f t="shared" si="74"/>
        <v>850</v>
      </c>
      <c r="BQ71" s="127"/>
      <c r="BR71" s="127">
        <f t="shared" si="75"/>
        <v>0</v>
      </c>
      <c r="BS71" s="127">
        <f t="shared" si="76"/>
        <v>0</v>
      </c>
      <c r="BT71" s="127">
        <f t="shared" si="77"/>
        <v>0</v>
      </c>
      <c r="BU71" s="127">
        <f t="shared" si="78"/>
        <v>0</v>
      </c>
      <c r="BV71" s="127">
        <f t="shared" si="79"/>
        <v>0</v>
      </c>
      <c r="BW71" s="127">
        <f t="shared" si="80"/>
        <v>0</v>
      </c>
      <c r="BX71" s="127">
        <f t="shared" si="81"/>
        <v>0</v>
      </c>
      <c r="BY71" s="127">
        <f t="shared" si="82"/>
        <v>0</v>
      </c>
      <c r="BZ71" s="127">
        <f t="shared" si="83"/>
        <v>0</v>
      </c>
      <c r="CA71" s="127">
        <f t="shared" si="84"/>
        <v>0</v>
      </c>
      <c r="CB71" s="127">
        <f t="shared" si="85"/>
        <v>0</v>
      </c>
      <c r="CC71" s="127">
        <f t="shared" si="86"/>
        <v>0</v>
      </c>
      <c r="CD71" s="127">
        <f t="shared" si="87"/>
        <v>0</v>
      </c>
      <c r="CE71" s="127">
        <f t="shared" si="88"/>
        <v>0</v>
      </c>
    </row>
    <row r="72" spans="1:83" ht="18" customHeight="1" thickBot="1" x14ac:dyDescent="0.3">
      <c r="A72" s="201"/>
      <c r="B72" s="191">
        <v>67</v>
      </c>
      <c r="C72" s="22">
        <v>7.19</v>
      </c>
      <c r="D72" s="31" t="s">
        <v>68</v>
      </c>
      <c r="E72" s="29" t="s">
        <v>134</v>
      </c>
      <c r="F72" s="22" t="s">
        <v>4</v>
      </c>
      <c r="G72" s="188"/>
      <c r="H72" s="188"/>
      <c r="I72" s="141"/>
      <c r="J72" s="22"/>
      <c r="K72" s="22"/>
      <c r="L72" s="22"/>
      <c r="M72" s="22"/>
      <c r="N72" s="22"/>
      <c r="O72" s="22"/>
      <c r="P72" s="22"/>
      <c r="Q72" s="22"/>
      <c r="R72" s="22"/>
      <c r="S72" s="22"/>
      <c r="T72" s="142"/>
      <c r="U72" s="141"/>
      <c r="V72" s="22">
        <v>1</v>
      </c>
      <c r="W72" s="22"/>
      <c r="X72" s="22"/>
      <c r="Y72" s="22"/>
      <c r="Z72" s="22"/>
      <c r="AA72" s="22"/>
      <c r="AB72" s="22"/>
      <c r="AC72" s="22"/>
      <c r="AD72" s="22"/>
      <c r="AE72" s="22"/>
      <c r="AF72" s="22"/>
      <c r="AG72" s="140"/>
      <c r="AH72" s="22"/>
      <c r="AI72" s="22"/>
      <c r="AJ72" s="22"/>
      <c r="AK72" s="143">
        <v>10000</v>
      </c>
      <c r="AL72" s="122"/>
      <c r="AM72" s="132">
        <f t="shared" si="90"/>
        <v>10000</v>
      </c>
      <c r="AN72" s="50">
        <f t="shared" si="89"/>
        <v>1</v>
      </c>
      <c r="AO72" s="25">
        <f t="shared" si="91"/>
        <v>10000</v>
      </c>
      <c r="AP72" s="2"/>
      <c r="BB72" s="127">
        <f t="shared" si="61"/>
        <v>0</v>
      </c>
      <c r="BC72" s="127">
        <f t="shared" si="62"/>
        <v>0</v>
      </c>
      <c r="BD72" s="127">
        <f t="shared" si="63"/>
        <v>0</v>
      </c>
      <c r="BE72" s="127">
        <f t="shared" si="64"/>
        <v>0</v>
      </c>
      <c r="BF72" s="127">
        <f t="shared" si="65"/>
        <v>0</v>
      </c>
      <c r="BG72" s="127">
        <f t="shared" si="66"/>
        <v>0</v>
      </c>
      <c r="BH72" s="127">
        <f t="shared" si="67"/>
        <v>0</v>
      </c>
      <c r="BI72" s="127">
        <f t="shared" si="68"/>
        <v>0</v>
      </c>
      <c r="BJ72" s="127">
        <f t="shared" si="69"/>
        <v>0</v>
      </c>
      <c r="BK72" s="127">
        <f t="shared" si="70"/>
        <v>0</v>
      </c>
      <c r="BL72" s="127">
        <f t="shared" si="71"/>
        <v>0</v>
      </c>
      <c r="BM72" s="127">
        <f t="shared" si="72"/>
        <v>0</v>
      </c>
      <c r="BN72" s="82"/>
      <c r="BO72" s="127">
        <f t="shared" si="73"/>
        <v>0</v>
      </c>
      <c r="BP72" s="127">
        <f t="shared" si="74"/>
        <v>10000</v>
      </c>
      <c r="BQ72" s="127"/>
      <c r="BR72" s="127">
        <f t="shared" si="75"/>
        <v>0</v>
      </c>
      <c r="BS72" s="127">
        <f t="shared" si="76"/>
        <v>0</v>
      </c>
      <c r="BT72" s="127">
        <f t="shared" si="77"/>
        <v>0</v>
      </c>
      <c r="BU72" s="127">
        <f t="shared" si="78"/>
        <v>0</v>
      </c>
      <c r="BV72" s="127">
        <f t="shared" si="79"/>
        <v>0</v>
      </c>
      <c r="BW72" s="127">
        <f t="shared" si="80"/>
        <v>0</v>
      </c>
      <c r="BX72" s="127">
        <f t="shared" si="81"/>
        <v>0</v>
      </c>
      <c r="BY72" s="127">
        <f t="shared" si="82"/>
        <v>0</v>
      </c>
      <c r="BZ72" s="127">
        <f t="shared" si="83"/>
        <v>0</v>
      </c>
      <c r="CA72" s="127">
        <f t="shared" si="84"/>
        <v>0</v>
      </c>
      <c r="CB72" s="127">
        <f t="shared" si="85"/>
        <v>0</v>
      </c>
      <c r="CC72" s="127">
        <f t="shared" si="86"/>
        <v>0</v>
      </c>
      <c r="CD72" s="127">
        <f t="shared" si="87"/>
        <v>0</v>
      </c>
      <c r="CE72" s="127">
        <f t="shared" si="88"/>
        <v>0</v>
      </c>
    </row>
    <row r="73" spans="1:83" ht="36.75" customHeight="1" thickBot="1" x14ac:dyDescent="0.3">
      <c r="A73" s="202" t="s">
        <v>62</v>
      </c>
      <c r="B73" s="191">
        <v>68</v>
      </c>
      <c r="C73" s="10">
        <v>8</v>
      </c>
      <c r="D73" s="13" t="s">
        <v>284</v>
      </c>
      <c r="E73" s="13" t="s">
        <v>135</v>
      </c>
      <c r="F73" s="10" t="s">
        <v>4</v>
      </c>
      <c r="G73" s="188"/>
      <c r="H73" s="188"/>
      <c r="I73" s="128"/>
      <c r="J73" s="10"/>
      <c r="K73" s="10"/>
      <c r="L73" s="10"/>
      <c r="M73" s="10"/>
      <c r="N73" s="10"/>
      <c r="O73" s="10"/>
      <c r="P73" s="10"/>
      <c r="Q73" s="10"/>
      <c r="R73" s="10"/>
      <c r="S73" s="10"/>
      <c r="T73" s="129"/>
      <c r="U73" s="128"/>
      <c r="V73" s="10">
        <v>1</v>
      </c>
      <c r="W73" s="10"/>
      <c r="X73" s="10"/>
      <c r="Y73" s="10"/>
      <c r="Z73" s="10"/>
      <c r="AA73" s="10"/>
      <c r="AB73" s="10"/>
      <c r="AC73" s="10"/>
      <c r="AD73" s="10"/>
      <c r="AE73" s="10"/>
      <c r="AF73" s="10"/>
      <c r="AG73" s="130"/>
      <c r="AH73" s="10"/>
      <c r="AI73" s="10"/>
      <c r="AJ73" s="10"/>
      <c r="AK73" s="131">
        <v>30000</v>
      </c>
      <c r="AL73" s="122"/>
      <c r="AM73" s="132">
        <f t="shared" si="90"/>
        <v>30000</v>
      </c>
      <c r="AN73" s="50">
        <f t="shared" si="89"/>
        <v>1</v>
      </c>
      <c r="AO73" s="25">
        <f t="shared" si="91"/>
        <v>30000</v>
      </c>
      <c r="AP73" s="2"/>
      <c r="BB73" s="127">
        <f t="shared" si="61"/>
        <v>0</v>
      </c>
      <c r="BC73" s="127">
        <f t="shared" si="62"/>
        <v>0</v>
      </c>
      <c r="BD73" s="127">
        <f t="shared" si="63"/>
        <v>0</v>
      </c>
      <c r="BE73" s="127">
        <f t="shared" si="64"/>
        <v>0</v>
      </c>
      <c r="BF73" s="127">
        <f t="shared" si="65"/>
        <v>0</v>
      </c>
      <c r="BG73" s="127">
        <f t="shared" si="66"/>
        <v>0</v>
      </c>
      <c r="BH73" s="127">
        <f t="shared" si="67"/>
        <v>0</v>
      </c>
      <c r="BI73" s="127">
        <f t="shared" si="68"/>
        <v>0</v>
      </c>
      <c r="BJ73" s="127">
        <f t="shared" si="69"/>
        <v>0</v>
      </c>
      <c r="BK73" s="127">
        <f t="shared" si="70"/>
        <v>0</v>
      </c>
      <c r="BL73" s="127">
        <f t="shared" si="71"/>
        <v>0</v>
      </c>
      <c r="BM73" s="127">
        <f t="shared" si="72"/>
        <v>0</v>
      </c>
      <c r="BN73" s="82"/>
      <c r="BO73" s="127">
        <f t="shared" si="73"/>
        <v>0</v>
      </c>
      <c r="BP73" s="127">
        <f t="shared" si="74"/>
        <v>30000</v>
      </c>
      <c r="BQ73" s="127"/>
      <c r="BR73" s="127">
        <f t="shared" si="75"/>
        <v>0</v>
      </c>
      <c r="BS73" s="127">
        <f t="shared" si="76"/>
        <v>0</v>
      </c>
      <c r="BT73" s="127">
        <f t="shared" si="77"/>
        <v>0</v>
      </c>
      <c r="BU73" s="127">
        <f t="shared" si="78"/>
        <v>0</v>
      </c>
      <c r="BV73" s="127">
        <f t="shared" si="79"/>
        <v>0</v>
      </c>
      <c r="BW73" s="127">
        <f t="shared" si="80"/>
        <v>0</v>
      </c>
      <c r="BX73" s="127">
        <f t="shared" si="81"/>
        <v>0</v>
      </c>
      <c r="BY73" s="127">
        <f t="shared" si="82"/>
        <v>0</v>
      </c>
      <c r="BZ73" s="127">
        <f t="shared" si="83"/>
        <v>0</v>
      </c>
      <c r="CA73" s="127">
        <f t="shared" si="84"/>
        <v>0</v>
      </c>
      <c r="CB73" s="127">
        <f t="shared" si="85"/>
        <v>0</v>
      </c>
      <c r="CC73" s="127">
        <f t="shared" si="86"/>
        <v>0</v>
      </c>
      <c r="CD73" s="127">
        <f t="shared" si="87"/>
        <v>0</v>
      </c>
      <c r="CE73" s="127">
        <f t="shared" si="88"/>
        <v>0</v>
      </c>
    </row>
    <row r="74" spans="1:83" ht="18" customHeight="1" thickBot="1" x14ac:dyDescent="0.3">
      <c r="A74" s="203"/>
      <c r="B74" s="191">
        <v>69</v>
      </c>
      <c r="C74" s="10">
        <v>8</v>
      </c>
      <c r="D74" s="13" t="s">
        <v>294</v>
      </c>
      <c r="E74" s="13" t="s">
        <v>80</v>
      </c>
      <c r="F74" s="10" t="s">
        <v>4</v>
      </c>
      <c r="G74" s="188"/>
      <c r="H74" s="188"/>
      <c r="I74" s="128">
        <v>1</v>
      </c>
      <c r="J74" s="10"/>
      <c r="K74" s="10"/>
      <c r="L74" s="10"/>
      <c r="M74" s="10"/>
      <c r="N74" s="10"/>
      <c r="O74" s="10"/>
      <c r="P74" s="10"/>
      <c r="Q74" s="10"/>
      <c r="R74" s="10"/>
      <c r="S74" s="10"/>
      <c r="T74" s="129"/>
      <c r="U74" s="128"/>
      <c r="V74" s="10">
        <v>4</v>
      </c>
      <c r="W74" s="10"/>
      <c r="X74" s="10"/>
      <c r="Y74" s="10"/>
      <c r="Z74" s="10"/>
      <c r="AA74" s="10"/>
      <c r="AB74" s="10"/>
      <c r="AC74" s="10"/>
      <c r="AD74" s="10"/>
      <c r="AE74" s="10"/>
      <c r="AF74" s="10"/>
      <c r="AG74" s="130"/>
      <c r="AH74" s="10"/>
      <c r="AI74" s="10"/>
      <c r="AJ74" s="10"/>
      <c r="AK74" s="131">
        <v>4000</v>
      </c>
      <c r="AL74" s="122"/>
      <c r="AM74" s="132">
        <f t="shared" si="90"/>
        <v>4000</v>
      </c>
      <c r="AN74" s="50">
        <f t="shared" si="89"/>
        <v>5</v>
      </c>
      <c r="AO74" s="25">
        <f t="shared" si="91"/>
        <v>20000</v>
      </c>
      <c r="AP74" s="2"/>
      <c r="BB74" s="127">
        <f t="shared" si="61"/>
        <v>4000</v>
      </c>
      <c r="BC74" s="127">
        <f t="shared" si="62"/>
        <v>0</v>
      </c>
      <c r="BD74" s="127">
        <f t="shared" si="63"/>
        <v>0</v>
      </c>
      <c r="BE74" s="127">
        <f t="shared" si="64"/>
        <v>0</v>
      </c>
      <c r="BF74" s="127">
        <f t="shared" si="65"/>
        <v>0</v>
      </c>
      <c r="BG74" s="127">
        <f t="shared" si="66"/>
        <v>0</v>
      </c>
      <c r="BH74" s="127">
        <f t="shared" si="67"/>
        <v>0</v>
      </c>
      <c r="BI74" s="127">
        <f t="shared" si="68"/>
        <v>0</v>
      </c>
      <c r="BJ74" s="127">
        <f t="shared" si="69"/>
        <v>0</v>
      </c>
      <c r="BK74" s="127">
        <f t="shared" si="70"/>
        <v>0</v>
      </c>
      <c r="BL74" s="127">
        <f t="shared" si="71"/>
        <v>0</v>
      </c>
      <c r="BM74" s="127">
        <f t="shared" si="72"/>
        <v>0</v>
      </c>
      <c r="BN74" s="82"/>
      <c r="BO74" s="127">
        <f t="shared" si="73"/>
        <v>0</v>
      </c>
      <c r="BP74" s="127">
        <f t="shared" si="74"/>
        <v>16000</v>
      </c>
      <c r="BQ74" s="127"/>
      <c r="BR74" s="127">
        <f t="shared" si="75"/>
        <v>0</v>
      </c>
      <c r="BS74" s="127">
        <f t="shared" si="76"/>
        <v>0</v>
      </c>
      <c r="BT74" s="127">
        <f t="shared" si="77"/>
        <v>0</v>
      </c>
      <c r="BU74" s="127">
        <f t="shared" si="78"/>
        <v>0</v>
      </c>
      <c r="BV74" s="127">
        <f t="shared" si="79"/>
        <v>0</v>
      </c>
      <c r="BW74" s="127">
        <f t="shared" si="80"/>
        <v>0</v>
      </c>
      <c r="BX74" s="127">
        <f t="shared" si="81"/>
        <v>0</v>
      </c>
      <c r="BY74" s="127">
        <f t="shared" si="82"/>
        <v>0</v>
      </c>
      <c r="BZ74" s="127">
        <f t="shared" si="83"/>
        <v>0</v>
      </c>
      <c r="CA74" s="127">
        <f t="shared" si="84"/>
        <v>0</v>
      </c>
      <c r="CB74" s="127">
        <f t="shared" si="85"/>
        <v>0</v>
      </c>
      <c r="CC74" s="127">
        <f t="shared" si="86"/>
        <v>0</v>
      </c>
      <c r="CD74" s="127">
        <f t="shared" si="87"/>
        <v>0</v>
      </c>
      <c r="CE74" s="127">
        <f t="shared" si="88"/>
        <v>0</v>
      </c>
    </row>
    <row r="75" spans="1:83" ht="40.5" customHeight="1" thickBot="1" x14ac:dyDescent="0.3">
      <c r="A75" s="203"/>
      <c r="B75" s="191">
        <v>70</v>
      </c>
      <c r="C75" s="10">
        <v>8</v>
      </c>
      <c r="D75" s="13" t="s">
        <v>287</v>
      </c>
      <c r="E75" s="13" t="s">
        <v>136</v>
      </c>
      <c r="F75" s="10" t="s">
        <v>4</v>
      </c>
      <c r="G75" s="188"/>
      <c r="H75" s="188"/>
      <c r="I75" s="128">
        <v>1</v>
      </c>
      <c r="J75" s="10">
        <v>1</v>
      </c>
      <c r="K75" s="10">
        <v>1</v>
      </c>
      <c r="L75" s="10">
        <v>1</v>
      </c>
      <c r="M75" s="10">
        <v>1</v>
      </c>
      <c r="N75" s="10">
        <v>1</v>
      </c>
      <c r="O75" s="10">
        <v>1</v>
      </c>
      <c r="P75" s="10">
        <v>1</v>
      </c>
      <c r="Q75" s="10">
        <v>1</v>
      </c>
      <c r="R75" s="10">
        <v>1</v>
      </c>
      <c r="S75" s="10">
        <v>1</v>
      </c>
      <c r="T75" s="129">
        <v>1</v>
      </c>
      <c r="U75" s="128">
        <v>1</v>
      </c>
      <c r="V75" s="10">
        <v>1</v>
      </c>
      <c r="W75" s="10">
        <v>1</v>
      </c>
      <c r="X75" s="10">
        <v>1</v>
      </c>
      <c r="Y75" s="10">
        <v>1</v>
      </c>
      <c r="Z75" s="10">
        <v>1</v>
      </c>
      <c r="AA75" s="10">
        <v>1</v>
      </c>
      <c r="AB75" s="10">
        <v>1</v>
      </c>
      <c r="AC75" s="10">
        <v>1</v>
      </c>
      <c r="AD75" s="10">
        <v>1</v>
      </c>
      <c r="AE75" s="10">
        <v>1</v>
      </c>
      <c r="AF75" s="10">
        <v>1</v>
      </c>
      <c r="AG75" s="130">
        <v>1</v>
      </c>
      <c r="AH75" s="10">
        <v>1</v>
      </c>
      <c r="AI75" s="10">
        <v>1</v>
      </c>
      <c r="AJ75" s="10">
        <v>1</v>
      </c>
      <c r="AK75" s="131">
        <v>2500</v>
      </c>
      <c r="AL75" s="122"/>
      <c r="AM75" s="132">
        <f t="shared" si="90"/>
        <v>2500</v>
      </c>
      <c r="AN75" s="50">
        <f t="shared" si="89"/>
        <v>28</v>
      </c>
      <c r="AO75" s="25">
        <f t="shared" si="91"/>
        <v>70000</v>
      </c>
      <c r="AP75" s="2"/>
      <c r="BB75" s="127">
        <f t="shared" si="61"/>
        <v>2500</v>
      </c>
      <c r="BC75" s="127">
        <f t="shared" si="62"/>
        <v>2500</v>
      </c>
      <c r="BD75" s="127">
        <f t="shared" si="63"/>
        <v>2500</v>
      </c>
      <c r="BE75" s="127">
        <f t="shared" si="64"/>
        <v>2500</v>
      </c>
      <c r="BF75" s="127">
        <f t="shared" si="65"/>
        <v>2500</v>
      </c>
      <c r="BG75" s="127">
        <f t="shared" si="66"/>
        <v>2500</v>
      </c>
      <c r="BH75" s="127">
        <f t="shared" si="67"/>
        <v>2500</v>
      </c>
      <c r="BI75" s="127">
        <f t="shared" si="68"/>
        <v>2500</v>
      </c>
      <c r="BJ75" s="127">
        <f t="shared" si="69"/>
        <v>2500</v>
      </c>
      <c r="BK75" s="127">
        <f t="shared" si="70"/>
        <v>2500</v>
      </c>
      <c r="BL75" s="127">
        <f t="shared" si="71"/>
        <v>2500</v>
      </c>
      <c r="BM75" s="127">
        <f t="shared" si="72"/>
        <v>2500</v>
      </c>
      <c r="BN75" s="82"/>
      <c r="BO75" s="127">
        <f t="shared" si="73"/>
        <v>2500</v>
      </c>
      <c r="BP75" s="127">
        <f t="shared" si="74"/>
        <v>2500</v>
      </c>
      <c r="BQ75" s="127"/>
      <c r="BR75" s="127">
        <f t="shared" si="75"/>
        <v>2500</v>
      </c>
      <c r="BS75" s="127">
        <f t="shared" si="76"/>
        <v>2500</v>
      </c>
      <c r="BT75" s="127">
        <f t="shared" si="77"/>
        <v>2500</v>
      </c>
      <c r="BU75" s="127">
        <f t="shared" si="78"/>
        <v>2500</v>
      </c>
      <c r="BV75" s="127">
        <f t="shared" si="79"/>
        <v>2500</v>
      </c>
      <c r="BW75" s="127">
        <f t="shared" si="80"/>
        <v>2500</v>
      </c>
      <c r="BX75" s="127">
        <f t="shared" si="81"/>
        <v>2500</v>
      </c>
      <c r="BY75" s="127">
        <f t="shared" si="82"/>
        <v>2500</v>
      </c>
      <c r="BZ75" s="127">
        <f t="shared" si="83"/>
        <v>2500</v>
      </c>
      <c r="CA75" s="127">
        <f t="shared" si="84"/>
        <v>2500</v>
      </c>
      <c r="CB75" s="127">
        <f t="shared" si="85"/>
        <v>2500</v>
      </c>
      <c r="CC75" s="127">
        <f t="shared" si="86"/>
        <v>2500</v>
      </c>
      <c r="CD75" s="127">
        <f t="shared" si="87"/>
        <v>2500</v>
      </c>
      <c r="CE75" s="127">
        <f t="shared" si="88"/>
        <v>2500</v>
      </c>
    </row>
    <row r="76" spans="1:83" ht="42.75" customHeight="1" thickBot="1" x14ac:dyDescent="0.3">
      <c r="A76" s="203"/>
      <c r="B76" s="191">
        <v>71</v>
      </c>
      <c r="C76" s="10">
        <v>8</v>
      </c>
      <c r="D76" s="13" t="s">
        <v>295</v>
      </c>
      <c r="E76" s="13" t="s">
        <v>137</v>
      </c>
      <c r="F76" s="10" t="s">
        <v>4</v>
      </c>
      <c r="G76" s="188"/>
      <c r="H76" s="188"/>
      <c r="I76" s="155">
        <f t="shared" ref="I76:AJ76" si="92">(I21+I37+I41+I42+I43+I44+I45+I46+I48+I47+I49+I50+I51+I52+I53+I54+I64+I65+I66+I67+I68+I69+I95+I97+I98+I40)*1.1</f>
        <v>6.6000000000000005</v>
      </c>
      <c r="J76" s="155">
        <f t="shared" si="92"/>
        <v>35.200000000000003</v>
      </c>
      <c r="K76" s="155">
        <f t="shared" si="92"/>
        <v>14.3</v>
      </c>
      <c r="L76" s="155">
        <f t="shared" si="92"/>
        <v>12.100000000000001</v>
      </c>
      <c r="M76" s="155">
        <f t="shared" si="92"/>
        <v>12.100000000000001</v>
      </c>
      <c r="N76" s="155">
        <f t="shared" si="92"/>
        <v>12.100000000000001</v>
      </c>
      <c r="O76" s="155">
        <f t="shared" si="92"/>
        <v>12.100000000000001</v>
      </c>
      <c r="P76" s="155">
        <f t="shared" si="92"/>
        <v>12.100000000000001</v>
      </c>
      <c r="Q76" s="155">
        <f t="shared" si="92"/>
        <v>12.100000000000001</v>
      </c>
      <c r="R76" s="155">
        <f t="shared" si="92"/>
        <v>12.100000000000001</v>
      </c>
      <c r="S76" s="155">
        <f t="shared" si="92"/>
        <v>12.100000000000001</v>
      </c>
      <c r="T76" s="155">
        <f t="shared" si="92"/>
        <v>6.6000000000000005</v>
      </c>
      <c r="U76" s="155">
        <f t="shared" si="92"/>
        <v>46.2</v>
      </c>
      <c r="V76" s="155">
        <f t="shared" si="92"/>
        <v>84.7</v>
      </c>
      <c r="W76" s="155">
        <f t="shared" si="92"/>
        <v>57.2</v>
      </c>
      <c r="X76" s="155">
        <f t="shared" si="92"/>
        <v>36.300000000000004</v>
      </c>
      <c r="Y76" s="155">
        <f t="shared" si="92"/>
        <v>45.1</v>
      </c>
      <c r="Z76" s="155">
        <f t="shared" si="92"/>
        <v>31.900000000000002</v>
      </c>
      <c r="AA76" s="155">
        <f t="shared" si="92"/>
        <v>90.2</v>
      </c>
      <c r="AB76" s="155">
        <f t="shared" si="92"/>
        <v>69.300000000000011</v>
      </c>
      <c r="AC76" s="155">
        <f t="shared" si="92"/>
        <v>9.9</v>
      </c>
      <c r="AD76" s="155">
        <f t="shared" si="92"/>
        <v>9.9</v>
      </c>
      <c r="AE76" s="155">
        <f t="shared" si="92"/>
        <v>72.600000000000009</v>
      </c>
      <c r="AF76" s="155">
        <f t="shared" si="92"/>
        <v>22</v>
      </c>
      <c r="AG76" s="155">
        <f t="shared" si="92"/>
        <v>40.700000000000003</v>
      </c>
      <c r="AH76" s="155">
        <f t="shared" si="92"/>
        <v>4.4000000000000004</v>
      </c>
      <c r="AI76" s="155">
        <f t="shared" si="92"/>
        <v>35.200000000000003</v>
      </c>
      <c r="AJ76" s="155">
        <f t="shared" si="92"/>
        <v>25.3</v>
      </c>
      <c r="AK76" s="131">
        <v>35</v>
      </c>
      <c r="AL76" s="122"/>
      <c r="AM76" s="132">
        <f t="shared" si="90"/>
        <v>35</v>
      </c>
      <c r="AN76" s="50">
        <f t="shared" si="89"/>
        <v>840.40000000000009</v>
      </c>
      <c r="AO76" s="25">
        <f t="shared" si="91"/>
        <v>29414.000000000004</v>
      </c>
      <c r="AP76" s="2"/>
      <c r="BB76" s="127">
        <f t="shared" si="61"/>
        <v>231.00000000000003</v>
      </c>
      <c r="BC76" s="127">
        <f t="shared" si="62"/>
        <v>1232</v>
      </c>
      <c r="BD76" s="127">
        <f t="shared" si="63"/>
        <v>500.5</v>
      </c>
      <c r="BE76" s="127">
        <f t="shared" si="64"/>
        <v>423.50000000000006</v>
      </c>
      <c r="BF76" s="127">
        <f t="shared" si="65"/>
        <v>423.50000000000006</v>
      </c>
      <c r="BG76" s="127">
        <f t="shared" si="66"/>
        <v>423.50000000000006</v>
      </c>
      <c r="BH76" s="127">
        <f t="shared" si="67"/>
        <v>423.50000000000006</v>
      </c>
      <c r="BI76" s="127">
        <f t="shared" si="68"/>
        <v>423.50000000000006</v>
      </c>
      <c r="BJ76" s="127">
        <f t="shared" si="69"/>
        <v>423.50000000000006</v>
      </c>
      <c r="BK76" s="127">
        <f t="shared" si="70"/>
        <v>423.50000000000006</v>
      </c>
      <c r="BL76" s="127">
        <f t="shared" si="71"/>
        <v>423.50000000000006</v>
      </c>
      <c r="BM76" s="127">
        <f t="shared" si="72"/>
        <v>231.00000000000003</v>
      </c>
      <c r="BN76" s="82"/>
      <c r="BO76" s="127">
        <f t="shared" si="73"/>
        <v>1617</v>
      </c>
      <c r="BP76" s="127">
        <f t="shared" si="74"/>
        <v>2964.5</v>
      </c>
      <c r="BQ76" s="127"/>
      <c r="BR76" s="127">
        <f t="shared" si="75"/>
        <v>2002</v>
      </c>
      <c r="BS76" s="127">
        <f t="shared" si="76"/>
        <v>1270.5000000000002</v>
      </c>
      <c r="BT76" s="127">
        <f t="shared" si="77"/>
        <v>1578.5</v>
      </c>
      <c r="BU76" s="127">
        <f t="shared" si="78"/>
        <v>1116.5</v>
      </c>
      <c r="BV76" s="127">
        <f t="shared" si="79"/>
        <v>3157</v>
      </c>
      <c r="BW76" s="127">
        <f t="shared" si="80"/>
        <v>2425.5000000000005</v>
      </c>
      <c r="BX76" s="127">
        <f t="shared" si="81"/>
        <v>346.5</v>
      </c>
      <c r="BY76" s="127">
        <f t="shared" si="82"/>
        <v>346.5</v>
      </c>
      <c r="BZ76" s="127">
        <f t="shared" si="83"/>
        <v>2541.0000000000005</v>
      </c>
      <c r="CA76" s="127">
        <f t="shared" si="84"/>
        <v>770</v>
      </c>
      <c r="CB76" s="127">
        <f t="shared" si="85"/>
        <v>1424.5</v>
      </c>
      <c r="CC76" s="127">
        <f t="shared" si="86"/>
        <v>154</v>
      </c>
      <c r="CD76" s="127">
        <f t="shared" si="87"/>
        <v>1232</v>
      </c>
      <c r="CE76" s="127">
        <f t="shared" si="88"/>
        <v>885.5</v>
      </c>
    </row>
    <row r="77" spans="1:83" ht="37.5" customHeight="1" thickBot="1" x14ac:dyDescent="0.3">
      <c r="A77" s="204"/>
      <c r="B77" s="191">
        <v>72</v>
      </c>
      <c r="C77" s="10">
        <v>8</v>
      </c>
      <c r="D77" s="13" t="s">
        <v>296</v>
      </c>
      <c r="E77" s="13" t="s">
        <v>138</v>
      </c>
      <c r="F77" s="10" t="s">
        <v>4</v>
      </c>
      <c r="G77" s="188"/>
      <c r="H77" s="188"/>
      <c r="I77" s="128"/>
      <c r="J77" s="10"/>
      <c r="K77" s="10"/>
      <c r="L77" s="10"/>
      <c r="M77" s="10"/>
      <c r="N77" s="10"/>
      <c r="O77" s="10"/>
      <c r="P77" s="10"/>
      <c r="Q77" s="10"/>
      <c r="R77" s="10"/>
      <c r="S77" s="10"/>
      <c r="T77" s="129"/>
      <c r="U77" s="128"/>
      <c r="V77" s="10">
        <v>1</v>
      </c>
      <c r="W77" s="10"/>
      <c r="X77" s="10"/>
      <c r="Y77" s="10"/>
      <c r="Z77" s="10"/>
      <c r="AA77" s="10"/>
      <c r="AB77" s="10"/>
      <c r="AC77" s="10"/>
      <c r="AD77" s="10"/>
      <c r="AE77" s="10"/>
      <c r="AF77" s="10"/>
      <c r="AG77" s="130"/>
      <c r="AH77" s="10"/>
      <c r="AI77" s="10"/>
      <c r="AJ77" s="10"/>
      <c r="AK77" s="131">
        <v>30000</v>
      </c>
      <c r="AL77" s="122"/>
      <c r="AM77" s="132">
        <f t="shared" si="90"/>
        <v>30000</v>
      </c>
      <c r="AN77" s="50">
        <f t="shared" si="89"/>
        <v>1</v>
      </c>
      <c r="AO77" s="25">
        <f t="shared" si="91"/>
        <v>30000</v>
      </c>
      <c r="AP77" s="2"/>
      <c r="BB77" s="127">
        <f t="shared" si="61"/>
        <v>0</v>
      </c>
      <c r="BC77" s="127">
        <f t="shared" si="62"/>
        <v>0</v>
      </c>
      <c r="BD77" s="127">
        <f t="shared" si="63"/>
        <v>0</v>
      </c>
      <c r="BE77" s="127">
        <f t="shared" si="64"/>
        <v>0</v>
      </c>
      <c r="BF77" s="127">
        <f t="shared" si="65"/>
        <v>0</v>
      </c>
      <c r="BG77" s="127">
        <f t="shared" si="66"/>
        <v>0</v>
      </c>
      <c r="BH77" s="127">
        <f t="shared" si="67"/>
        <v>0</v>
      </c>
      <c r="BI77" s="127">
        <f t="shared" si="68"/>
        <v>0</v>
      </c>
      <c r="BJ77" s="127">
        <f t="shared" si="69"/>
        <v>0</v>
      </c>
      <c r="BK77" s="127">
        <f t="shared" si="70"/>
        <v>0</v>
      </c>
      <c r="BL77" s="127">
        <f t="shared" si="71"/>
        <v>0</v>
      </c>
      <c r="BM77" s="127">
        <f t="shared" si="72"/>
        <v>0</v>
      </c>
      <c r="BN77" s="82"/>
      <c r="BO77" s="127">
        <f t="shared" si="73"/>
        <v>0</v>
      </c>
      <c r="BP77" s="127">
        <f t="shared" si="74"/>
        <v>30000</v>
      </c>
      <c r="BQ77" s="127"/>
      <c r="BR77" s="127">
        <f t="shared" si="75"/>
        <v>0</v>
      </c>
      <c r="BS77" s="127">
        <f t="shared" si="76"/>
        <v>0</v>
      </c>
      <c r="BT77" s="127">
        <f t="shared" si="77"/>
        <v>0</v>
      </c>
      <c r="BU77" s="127">
        <f t="shared" si="78"/>
        <v>0</v>
      </c>
      <c r="BV77" s="127">
        <f t="shared" si="79"/>
        <v>0</v>
      </c>
      <c r="BW77" s="127">
        <f t="shared" si="80"/>
        <v>0</v>
      </c>
      <c r="BX77" s="127">
        <f t="shared" si="81"/>
        <v>0</v>
      </c>
      <c r="BY77" s="127">
        <f t="shared" si="82"/>
        <v>0</v>
      </c>
      <c r="BZ77" s="127">
        <f t="shared" si="83"/>
        <v>0</v>
      </c>
      <c r="CA77" s="127">
        <f t="shared" si="84"/>
        <v>0</v>
      </c>
      <c r="CB77" s="127">
        <f t="shared" si="85"/>
        <v>0</v>
      </c>
      <c r="CC77" s="127">
        <f t="shared" si="86"/>
        <v>0</v>
      </c>
      <c r="CD77" s="127">
        <f t="shared" si="87"/>
        <v>0</v>
      </c>
      <c r="CE77" s="127">
        <f t="shared" si="88"/>
        <v>0</v>
      </c>
    </row>
    <row r="78" spans="1:83" ht="36.75" customHeight="1" thickBot="1" x14ac:dyDescent="0.3">
      <c r="A78" s="199" t="s">
        <v>84</v>
      </c>
      <c r="B78" s="191">
        <v>73</v>
      </c>
      <c r="C78" s="22">
        <v>9.1999999999999993</v>
      </c>
      <c r="D78" s="29" t="s">
        <v>16</v>
      </c>
      <c r="E78" s="29" t="s">
        <v>139</v>
      </c>
      <c r="F78" s="22" t="s">
        <v>4</v>
      </c>
      <c r="G78" s="188"/>
      <c r="H78" s="188"/>
      <c r="I78" s="141"/>
      <c r="J78" s="22"/>
      <c r="K78" s="22"/>
      <c r="L78" s="22"/>
      <c r="M78" s="22"/>
      <c r="N78" s="22"/>
      <c r="O78" s="22"/>
      <c r="P78" s="22"/>
      <c r="Q78" s="22"/>
      <c r="R78" s="22"/>
      <c r="S78" s="22"/>
      <c r="T78" s="142"/>
      <c r="U78" s="141"/>
      <c r="V78" s="22">
        <v>1</v>
      </c>
      <c r="W78" s="22"/>
      <c r="X78" s="22"/>
      <c r="Y78" s="22"/>
      <c r="Z78" s="22"/>
      <c r="AA78" s="22"/>
      <c r="AB78" s="22"/>
      <c r="AC78" s="22"/>
      <c r="AD78" s="22"/>
      <c r="AE78" s="22"/>
      <c r="AF78" s="22"/>
      <c r="AG78" s="140"/>
      <c r="AH78" s="22"/>
      <c r="AI78" s="22"/>
      <c r="AJ78" s="22"/>
      <c r="AK78" s="143">
        <v>1600</v>
      </c>
      <c r="AL78" s="122"/>
      <c r="AM78" s="132">
        <f t="shared" si="90"/>
        <v>1600</v>
      </c>
      <c r="AN78" s="50">
        <f t="shared" si="89"/>
        <v>1</v>
      </c>
      <c r="AO78" s="25">
        <f t="shared" si="91"/>
        <v>1600</v>
      </c>
      <c r="AP78" s="2"/>
      <c r="BB78" s="127">
        <f t="shared" si="61"/>
        <v>0</v>
      </c>
      <c r="BC78" s="127">
        <f t="shared" si="62"/>
        <v>0</v>
      </c>
      <c r="BD78" s="127">
        <f t="shared" si="63"/>
        <v>0</v>
      </c>
      <c r="BE78" s="127">
        <f t="shared" si="64"/>
        <v>0</v>
      </c>
      <c r="BF78" s="127">
        <f t="shared" si="65"/>
        <v>0</v>
      </c>
      <c r="BG78" s="127">
        <f t="shared" si="66"/>
        <v>0</v>
      </c>
      <c r="BH78" s="127">
        <f t="shared" si="67"/>
        <v>0</v>
      </c>
      <c r="BI78" s="127">
        <f t="shared" si="68"/>
        <v>0</v>
      </c>
      <c r="BJ78" s="127">
        <f t="shared" si="69"/>
        <v>0</v>
      </c>
      <c r="BK78" s="127">
        <f t="shared" si="70"/>
        <v>0</v>
      </c>
      <c r="BL78" s="127">
        <f t="shared" si="71"/>
        <v>0</v>
      </c>
      <c r="BM78" s="127">
        <f t="shared" si="72"/>
        <v>0</v>
      </c>
      <c r="BN78" s="82"/>
      <c r="BO78" s="127">
        <f t="shared" si="73"/>
        <v>0</v>
      </c>
      <c r="BP78" s="127">
        <f t="shared" si="74"/>
        <v>1600</v>
      </c>
      <c r="BQ78" s="127"/>
      <c r="BR78" s="127">
        <f t="shared" si="75"/>
        <v>0</v>
      </c>
      <c r="BS78" s="127">
        <f t="shared" si="76"/>
        <v>0</v>
      </c>
      <c r="BT78" s="127">
        <f t="shared" si="77"/>
        <v>0</v>
      </c>
      <c r="BU78" s="127">
        <f t="shared" si="78"/>
        <v>0</v>
      </c>
      <c r="BV78" s="127">
        <f t="shared" si="79"/>
        <v>0</v>
      </c>
      <c r="BW78" s="127">
        <f t="shared" si="80"/>
        <v>0</v>
      </c>
      <c r="BX78" s="127">
        <f t="shared" si="81"/>
        <v>0</v>
      </c>
      <c r="BY78" s="127">
        <f t="shared" si="82"/>
        <v>0</v>
      </c>
      <c r="BZ78" s="127">
        <f t="shared" si="83"/>
        <v>0</v>
      </c>
      <c r="CA78" s="127">
        <f t="shared" si="84"/>
        <v>0</v>
      </c>
      <c r="CB78" s="127">
        <f t="shared" si="85"/>
        <v>0</v>
      </c>
      <c r="CC78" s="127">
        <f t="shared" si="86"/>
        <v>0</v>
      </c>
      <c r="CD78" s="127">
        <f t="shared" si="87"/>
        <v>0</v>
      </c>
      <c r="CE78" s="127">
        <f t="shared" si="88"/>
        <v>0</v>
      </c>
    </row>
    <row r="79" spans="1:83" ht="18" customHeight="1" thickBot="1" x14ac:dyDescent="0.3">
      <c r="A79" s="200"/>
      <c r="B79" s="191">
        <v>74</v>
      </c>
      <c r="C79" s="22">
        <v>9.3000000000000007</v>
      </c>
      <c r="D79" s="29" t="s">
        <v>340</v>
      </c>
      <c r="E79" s="29" t="s">
        <v>140</v>
      </c>
      <c r="F79" s="22" t="s">
        <v>4</v>
      </c>
      <c r="G79" s="188"/>
      <c r="H79" s="188"/>
      <c r="I79" s="141"/>
      <c r="J79" s="22"/>
      <c r="K79" s="22"/>
      <c r="L79" s="22"/>
      <c r="M79" s="22"/>
      <c r="N79" s="22"/>
      <c r="O79" s="22"/>
      <c r="P79" s="22"/>
      <c r="Q79" s="22"/>
      <c r="R79" s="22"/>
      <c r="S79" s="22"/>
      <c r="T79" s="142"/>
      <c r="U79" s="141"/>
      <c r="V79" s="22"/>
      <c r="W79" s="22"/>
      <c r="X79" s="22"/>
      <c r="Y79" s="22"/>
      <c r="Z79" s="22"/>
      <c r="AA79" s="22"/>
      <c r="AB79" s="22"/>
      <c r="AC79" s="22"/>
      <c r="AD79" s="22"/>
      <c r="AE79" s="22"/>
      <c r="AF79" s="22"/>
      <c r="AG79" s="140"/>
      <c r="AH79" s="22"/>
      <c r="AI79" s="22"/>
      <c r="AJ79" s="22"/>
      <c r="AK79" s="143">
        <v>600</v>
      </c>
      <c r="AL79" s="122"/>
      <c r="AM79" s="132">
        <f t="shared" si="90"/>
        <v>600</v>
      </c>
      <c r="AN79" s="50">
        <f t="shared" si="89"/>
        <v>0</v>
      </c>
      <c r="AO79" s="25">
        <f t="shared" si="91"/>
        <v>0</v>
      </c>
      <c r="AP79" s="2"/>
      <c r="BB79" s="127">
        <f t="shared" si="61"/>
        <v>0</v>
      </c>
      <c r="BC79" s="127">
        <f t="shared" si="62"/>
        <v>0</v>
      </c>
      <c r="BD79" s="127">
        <f t="shared" si="63"/>
        <v>0</v>
      </c>
      <c r="BE79" s="127">
        <f t="shared" si="64"/>
        <v>0</v>
      </c>
      <c r="BF79" s="127">
        <f t="shared" si="65"/>
        <v>0</v>
      </c>
      <c r="BG79" s="127">
        <f t="shared" si="66"/>
        <v>0</v>
      </c>
      <c r="BH79" s="127">
        <f t="shared" si="67"/>
        <v>0</v>
      </c>
      <c r="BI79" s="127">
        <f t="shared" si="68"/>
        <v>0</v>
      </c>
      <c r="BJ79" s="127">
        <f t="shared" si="69"/>
        <v>0</v>
      </c>
      <c r="BK79" s="127">
        <f t="shared" si="70"/>
        <v>0</v>
      </c>
      <c r="BL79" s="127">
        <f t="shared" si="71"/>
        <v>0</v>
      </c>
      <c r="BM79" s="127">
        <f t="shared" si="72"/>
        <v>0</v>
      </c>
      <c r="BN79" s="82"/>
      <c r="BO79" s="127">
        <f t="shared" si="73"/>
        <v>0</v>
      </c>
      <c r="BP79" s="127">
        <f t="shared" si="74"/>
        <v>0</v>
      </c>
      <c r="BQ79" s="127"/>
      <c r="BR79" s="127">
        <f t="shared" si="75"/>
        <v>0</v>
      </c>
      <c r="BS79" s="127">
        <f t="shared" si="76"/>
        <v>0</v>
      </c>
      <c r="BT79" s="127">
        <f t="shared" si="77"/>
        <v>0</v>
      </c>
      <c r="BU79" s="127">
        <f t="shared" si="78"/>
        <v>0</v>
      </c>
      <c r="BV79" s="127">
        <f t="shared" si="79"/>
        <v>0</v>
      </c>
      <c r="BW79" s="127">
        <f t="shared" si="80"/>
        <v>0</v>
      </c>
      <c r="BX79" s="127">
        <f t="shared" si="81"/>
        <v>0</v>
      </c>
      <c r="BY79" s="127">
        <f t="shared" si="82"/>
        <v>0</v>
      </c>
      <c r="BZ79" s="127">
        <f t="shared" si="83"/>
        <v>0</v>
      </c>
      <c r="CA79" s="127">
        <f t="shared" si="84"/>
        <v>0</v>
      </c>
      <c r="CB79" s="127">
        <f t="shared" si="85"/>
        <v>0</v>
      </c>
      <c r="CC79" s="127">
        <f t="shared" si="86"/>
        <v>0</v>
      </c>
      <c r="CD79" s="127">
        <f t="shared" si="87"/>
        <v>0</v>
      </c>
      <c r="CE79" s="127">
        <f t="shared" si="88"/>
        <v>0</v>
      </c>
    </row>
    <row r="80" spans="1:83" ht="18" customHeight="1" thickBot="1" x14ac:dyDescent="0.3">
      <c r="A80" s="200"/>
      <c r="B80" s="191">
        <v>75</v>
      </c>
      <c r="C80" s="22">
        <v>9.4</v>
      </c>
      <c r="D80" s="29" t="s">
        <v>107</v>
      </c>
      <c r="E80" s="29" t="s">
        <v>141</v>
      </c>
      <c r="F80" s="22" t="s">
        <v>4</v>
      </c>
      <c r="G80" s="188"/>
      <c r="H80" s="188"/>
      <c r="I80" s="141"/>
      <c r="J80" s="22"/>
      <c r="K80" s="22"/>
      <c r="L80" s="22"/>
      <c r="M80" s="22"/>
      <c r="N80" s="22"/>
      <c r="O80" s="22"/>
      <c r="P80" s="22"/>
      <c r="Q80" s="22"/>
      <c r="R80" s="22"/>
      <c r="S80" s="22"/>
      <c r="T80" s="142"/>
      <c r="U80" s="141"/>
      <c r="V80" s="22">
        <v>1</v>
      </c>
      <c r="W80" s="22"/>
      <c r="X80" s="22"/>
      <c r="Y80" s="22"/>
      <c r="Z80" s="22"/>
      <c r="AA80" s="22"/>
      <c r="AB80" s="22"/>
      <c r="AC80" s="22"/>
      <c r="AD80" s="22"/>
      <c r="AE80" s="22"/>
      <c r="AF80" s="22"/>
      <c r="AG80" s="140"/>
      <c r="AH80" s="22"/>
      <c r="AI80" s="22"/>
      <c r="AJ80" s="22"/>
      <c r="AK80" s="143">
        <v>1100</v>
      </c>
      <c r="AL80" s="122"/>
      <c r="AM80" s="132">
        <f t="shared" si="90"/>
        <v>1100</v>
      </c>
      <c r="AN80" s="50">
        <f t="shared" si="89"/>
        <v>1</v>
      </c>
      <c r="AO80" s="25">
        <f t="shared" si="91"/>
        <v>1100</v>
      </c>
      <c r="AP80" s="2"/>
      <c r="BB80" s="127">
        <f t="shared" si="61"/>
        <v>0</v>
      </c>
      <c r="BC80" s="127">
        <f t="shared" si="62"/>
        <v>0</v>
      </c>
      <c r="BD80" s="127">
        <f t="shared" si="63"/>
        <v>0</v>
      </c>
      <c r="BE80" s="127">
        <f t="shared" si="64"/>
        <v>0</v>
      </c>
      <c r="BF80" s="127">
        <f t="shared" si="65"/>
        <v>0</v>
      </c>
      <c r="BG80" s="127">
        <f t="shared" si="66"/>
        <v>0</v>
      </c>
      <c r="BH80" s="127">
        <f t="shared" si="67"/>
        <v>0</v>
      </c>
      <c r="BI80" s="127">
        <f t="shared" si="68"/>
        <v>0</v>
      </c>
      <c r="BJ80" s="127">
        <f t="shared" si="69"/>
        <v>0</v>
      </c>
      <c r="BK80" s="127">
        <f t="shared" si="70"/>
        <v>0</v>
      </c>
      <c r="BL80" s="127">
        <f t="shared" si="71"/>
        <v>0</v>
      </c>
      <c r="BM80" s="127">
        <f t="shared" si="72"/>
        <v>0</v>
      </c>
      <c r="BN80" s="82"/>
      <c r="BO80" s="127">
        <f t="shared" si="73"/>
        <v>0</v>
      </c>
      <c r="BP80" s="127">
        <f t="shared" si="74"/>
        <v>1100</v>
      </c>
      <c r="BQ80" s="127"/>
      <c r="BR80" s="127">
        <f t="shared" si="75"/>
        <v>0</v>
      </c>
      <c r="BS80" s="127">
        <f t="shared" si="76"/>
        <v>0</v>
      </c>
      <c r="BT80" s="127">
        <f t="shared" si="77"/>
        <v>0</v>
      </c>
      <c r="BU80" s="127">
        <f t="shared" si="78"/>
        <v>0</v>
      </c>
      <c r="BV80" s="127">
        <f t="shared" si="79"/>
        <v>0</v>
      </c>
      <c r="BW80" s="127">
        <f t="shared" si="80"/>
        <v>0</v>
      </c>
      <c r="BX80" s="127">
        <f t="shared" si="81"/>
        <v>0</v>
      </c>
      <c r="BY80" s="127">
        <f t="shared" si="82"/>
        <v>0</v>
      </c>
      <c r="BZ80" s="127">
        <f t="shared" si="83"/>
        <v>0</v>
      </c>
      <c r="CA80" s="127">
        <f t="shared" si="84"/>
        <v>0</v>
      </c>
      <c r="CB80" s="127">
        <f t="shared" si="85"/>
        <v>0</v>
      </c>
      <c r="CC80" s="127">
        <f t="shared" si="86"/>
        <v>0</v>
      </c>
      <c r="CD80" s="127">
        <f t="shared" si="87"/>
        <v>0</v>
      </c>
      <c r="CE80" s="127">
        <f t="shared" si="88"/>
        <v>0</v>
      </c>
    </row>
    <row r="81" spans="1:83" ht="18" customHeight="1" thickBot="1" x14ac:dyDescent="0.3">
      <c r="A81" s="200"/>
      <c r="B81" s="191">
        <v>76</v>
      </c>
      <c r="C81" s="22">
        <v>9.5</v>
      </c>
      <c r="D81" s="29" t="s">
        <v>177</v>
      </c>
      <c r="E81" s="63"/>
      <c r="F81" s="22" t="s">
        <v>4</v>
      </c>
      <c r="G81" s="188"/>
      <c r="H81" s="188"/>
      <c r="I81" s="141"/>
      <c r="J81" s="22"/>
      <c r="K81" s="22"/>
      <c r="L81" s="22"/>
      <c r="M81" s="22"/>
      <c r="N81" s="22"/>
      <c r="O81" s="22"/>
      <c r="P81" s="22"/>
      <c r="Q81" s="22"/>
      <c r="R81" s="22"/>
      <c r="S81" s="22"/>
      <c r="T81" s="142"/>
      <c r="U81" s="141"/>
      <c r="V81" s="22">
        <v>1</v>
      </c>
      <c r="W81" s="22"/>
      <c r="X81" s="22"/>
      <c r="Y81" s="22"/>
      <c r="Z81" s="22"/>
      <c r="AA81" s="22"/>
      <c r="AB81" s="22"/>
      <c r="AC81" s="22"/>
      <c r="AD81" s="22"/>
      <c r="AE81" s="22"/>
      <c r="AF81" s="22"/>
      <c r="AG81" s="140"/>
      <c r="AH81" s="22"/>
      <c r="AI81" s="22"/>
      <c r="AJ81" s="22"/>
      <c r="AK81" s="143">
        <v>2200</v>
      </c>
      <c r="AL81" s="122"/>
      <c r="AM81" s="132">
        <f t="shared" si="90"/>
        <v>2200</v>
      </c>
      <c r="AN81" s="50">
        <f t="shared" si="89"/>
        <v>1</v>
      </c>
      <c r="AO81" s="25">
        <f t="shared" si="91"/>
        <v>2200</v>
      </c>
      <c r="AP81" s="2"/>
      <c r="BB81" s="127">
        <f t="shared" si="61"/>
        <v>0</v>
      </c>
      <c r="BC81" s="127">
        <f t="shared" si="62"/>
        <v>0</v>
      </c>
      <c r="BD81" s="127">
        <f t="shared" si="63"/>
        <v>0</v>
      </c>
      <c r="BE81" s="127">
        <f t="shared" si="64"/>
        <v>0</v>
      </c>
      <c r="BF81" s="127">
        <f t="shared" si="65"/>
        <v>0</v>
      </c>
      <c r="BG81" s="127">
        <f t="shared" si="66"/>
        <v>0</v>
      </c>
      <c r="BH81" s="127">
        <f t="shared" si="67"/>
        <v>0</v>
      </c>
      <c r="BI81" s="127">
        <f t="shared" si="68"/>
        <v>0</v>
      </c>
      <c r="BJ81" s="127">
        <f t="shared" si="69"/>
        <v>0</v>
      </c>
      <c r="BK81" s="127">
        <f t="shared" si="70"/>
        <v>0</v>
      </c>
      <c r="BL81" s="127">
        <f t="shared" si="71"/>
        <v>0</v>
      </c>
      <c r="BM81" s="127">
        <f t="shared" si="72"/>
        <v>0</v>
      </c>
      <c r="BN81" s="82"/>
      <c r="BO81" s="127">
        <f t="shared" si="73"/>
        <v>0</v>
      </c>
      <c r="BP81" s="127">
        <f t="shared" si="74"/>
        <v>2200</v>
      </c>
      <c r="BQ81" s="127"/>
      <c r="BR81" s="127">
        <f t="shared" si="75"/>
        <v>0</v>
      </c>
      <c r="BS81" s="127">
        <f t="shared" si="76"/>
        <v>0</v>
      </c>
      <c r="BT81" s="127">
        <f t="shared" si="77"/>
        <v>0</v>
      </c>
      <c r="BU81" s="127">
        <f t="shared" si="78"/>
        <v>0</v>
      </c>
      <c r="BV81" s="127">
        <f t="shared" si="79"/>
        <v>0</v>
      </c>
      <c r="BW81" s="127">
        <f t="shared" si="80"/>
        <v>0</v>
      </c>
      <c r="BX81" s="127">
        <f t="shared" si="81"/>
        <v>0</v>
      </c>
      <c r="BY81" s="127">
        <f t="shared" si="82"/>
        <v>0</v>
      </c>
      <c r="BZ81" s="127">
        <f t="shared" si="83"/>
        <v>0</v>
      </c>
      <c r="CA81" s="127">
        <f t="shared" si="84"/>
        <v>0</v>
      </c>
      <c r="CB81" s="127">
        <f t="shared" si="85"/>
        <v>0</v>
      </c>
      <c r="CC81" s="127">
        <f t="shared" si="86"/>
        <v>0</v>
      </c>
      <c r="CD81" s="127">
        <f t="shared" si="87"/>
        <v>0</v>
      </c>
      <c r="CE81" s="127">
        <f t="shared" si="88"/>
        <v>0</v>
      </c>
    </row>
    <row r="82" spans="1:83" ht="18" customHeight="1" thickBot="1" x14ac:dyDescent="0.3">
      <c r="A82" s="200"/>
      <c r="B82" s="191">
        <v>77</v>
      </c>
      <c r="C82" s="22">
        <v>9.6</v>
      </c>
      <c r="D82" s="29" t="s">
        <v>178</v>
      </c>
      <c r="E82" s="29"/>
      <c r="F82" s="22" t="s">
        <v>4</v>
      </c>
      <c r="G82" s="188"/>
      <c r="H82" s="188"/>
      <c r="I82" s="141"/>
      <c r="J82" s="22"/>
      <c r="K82" s="22"/>
      <c r="L82" s="22"/>
      <c r="M82" s="22"/>
      <c r="N82" s="22"/>
      <c r="O82" s="22"/>
      <c r="P82" s="22"/>
      <c r="Q82" s="22"/>
      <c r="R82" s="22"/>
      <c r="S82" s="22"/>
      <c r="T82" s="142"/>
      <c r="U82" s="141"/>
      <c r="V82" s="22">
        <v>1</v>
      </c>
      <c r="W82" s="22"/>
      <c r="X82" s="22"/>
      <c r="Y82" s="22"/>
      <c r="Z82" s="22"/>
      <c r="AA82" s="22"/>
      <c r="AB82" s="22"/>
      <c r="AC82" s="22"/>
      <c r="AD82" s="22"/>
      <c r="AE82" s="22"/>
      <c r="AF82" s="22"/>
      <c r="AG82" s="140"/>
      <c r="AH82" s="22"/>
      <c r="AI82" s="22"/>
      <c r="AJ82" s="22"/>
      <c r="AK82" s="143">
        <v>600</v>
      </c>
      <c r="AL82" s="122"/>
      <c r="AM82" s="132">
        <f t="shared" si="90"/>
        <v>600</v>
      </c>
      <c r="AN82" s="50">
        <f t="shared" si="89"/>
        <v>1</v>
      </c>
      <c r="AO82" s="25">
        <f t="shared" si="91"/>
        <v>600</v>
      </c>
      <c r="AP82" s="2"/>
      <c r="BB82" s="127">
        <f t="shared" si="61"/>
        <v>0</v>
      </c>
      <c r="BC82" s="127">
        <f t="shared" si="62"/>
        <v>0</v>
      </c>
      <c r="BD82" s="127">
        <f t="shared" si="63"/>
        <v>0</v>
      </c>
      <c r="BE82" s="127">
        <f t="shared" si="64"/>
        <v>0</v>
      </c>
      <c r="BF82" s="127">
        <f t="shared" si="65"/>
        <v>0</v>
      </c>
      <c r="BG82" s="127">
        <f t="shared" si="66"/>
        <v>0</v>
      </c>
      <c r="BH82" s="127">
        <f t="shared" si="67"/>
        <v>0</v>
      </c>
      <c r="BI82" s="127">
        <f t="shared" si="68"/>
        <v>0</v>
      </c>
      <c r="BJ82" s="127">
        <f t="shared" si="69"/>
        <v>0</v>
      </c>
      <c r="BK82" s="127">
        <f t="shared" si="70"/>
        <v>0</v>
      </c>
      <c r="BL82" s="127">
        <f t="shared" si="71"/>
        <v>0</v>
      </c>
      <c r="BM82" s="127">
        <f t="shared" si="72"/>
        <v>0</v>
      </c>
      <c r="BN82" s="82"/>
      <c r="BO82" s="127">
        <f t="shared" si="73"/>
        <v>0</v>
      </c>
      <c r="BP82" s="127">
        <f t="shared" si="74"/>
        <v>600</v>
      </c>
      <c r="BQ82" s="127"/>
      <c r="BR82" s="127">
        <f t="shared" si="75"/>
        <v>0</v>
      </c>
      <c r="BS82" s="127">
        <f t="shared" si="76"/>
        <v>0</v>
      </c>
      <c r="BT82" s="127">
        <f t="shared" si="77"/>
        <v>0</v>
      </c>
      <c r="BU82" s="127">
        <f t="shared" si="78"/>
        <v>0</v>
      </c>
      <c r="BV82" s="127">
        <f t="shared" si="79"/>
        <v>0</v>
      </c>
      <c r="BW82" s="127">
        <f t="shared" si="80"/>
        <v>0</v>
      </c>
      <c r="BX82" s="127">
        <f t="shared" si="81"/>
        <v>0</v>
      </c>
      <c r="BY82" s="127">
        <f t="shared" si="82"/>
        <v>0</v>
      </c>
      <c r="BZ82" s="127">
        <f t="shared" si="83"/>
        <v>0</v>
      </c>
      <c r="CA82" s="127">
        <f t="shared" si="84"/>
        <v>0</v>
      </c>
      <c r="CB82" s="127">
        <f t="shared" si="85"/>
        <v>0</v>
      </c>
      <c r="CC82" s="127">
        <f t="shared" si="86"/>
        <v>0</v>
      </c>
      <c r="CD82" s="127">
        <f t="shared" si="87"/>
        <v>0</v>
      </c>
      <c r="CE82" s="127">
        <f t="shared" si="88"/>
        <v>0</v>
      </c>
    </row>
    <row r="83" spans="1:83" ht="18" customHeight="1" thickBot="1" x14ac:dyDescent="0.3">
      <c r="A83" s="200"/>
      <c r="B83" s="191">
        <v>78</v>
      </c>
      <c r="C83" s="22">
        <v>9.7000000000000099</v>
      </c>
      <c r="D83" s="29" t="s">
        <v>179</v>
      </c>
      <c r="E83" s="29" t="s">
        <v>341</v>
      </c>
      <c r="F83" s="22" t="s">
        <v>4</v>
      </c>
      <c r="G83" s="188"/>
      <c r="H83" s="188"/>
      <c r="I83" s="141"/>
      <c r="J83" s="22"/>
      <c r="K83" s="22">
        <v>2</v>
      </c>
      <c r="L83" s="22">
        <v>1</v>
      </c>
      <c r="M83" s="22">
        <v>1</v>
      </c>
      <c r="N83" s="22">
        <v>1</v>
      </c>
      <c r="O83" s="22">
        <v>1</v>
      </c>
      <c r="P83" s="22">
        <v>1</v>
      </c>
      <c r="Q83" s="22">
        <v>1</v>
      </c>
      <c r="R83" s="22">
        <v>1</v>
      </c>
      <c r="S83" s="22">
        <v>1</v>
      </c>
      <c r="T83" s="142"/>
      <c r="U83" s="141"/>
      <c r="V83" s="22">
        <v>10</v>
      </c>
      <c r="W83" s="10">
        <v>7</v>
      </c>
      <c r="X83" s="10">
        <v>5</v>
      </c>
      <c r="Y83" s="10">
        <v>6</v>
      </c>
      <c r="Z83" s="10">
        <v>1</v>
      </c>
      <c r="AA83" s="10">
        <v>7</v>
      </c>
      <c r="AB83" s="10">
        <v>6</v>
      </c>
      <c r="AC83" s="10">
        <v>1</v>
      </c>
      <c r="AD83" s="10">
        <v>1</v>
      </c>
      <c r="AE83" s="10">
        <v>5</v>
      </c>
      <c r="AF83" s="10">
        <v>4</v>
      </c>
      <c r="AG83" s="130">
        <v>2</v>
      </c>
      <c r="AH83" s="10"/>
      <c r="AI83" s="10">
        <v>3</v>
      </c>
      <c r="AJ83" s="22"/>
      <c r="AK83" s="143">
        <v>260</v>
      </c>
      <c r="AL83" s="122"/>
      <c r="AM83" s="132">
        <f t="shared" si="90"/>
        <v>260</v>
      </c>
      <c r="AN83" s="50">
        <f t="shared" si="89"/>
        <v>68</v>
      </c>
      <c r="AO83" s="25">
        <f t="shared" si="91"/>
        <v>17680</v>
      </c>
      <c r="AP83" s="2"/>
      <c r="BB83" s="127">
        <f t="shared" si="61"/>
        <v>0</v>
      </c>
      <c r="BC83" s="127">
        <f t="shared" si="62"/>
        <v>0</v>
      </c>
      <c r="BD83" s="127">
        <f t="shared" si="63"/>
        <v>520</v>
      </c>
      <c r="BE83" s="127">
        <f t="shared" si="64"/>
        <v>260</v>
      </c>
      <c r="BF83" s="127">
        <f t="shared" si="65"/>
        <v>260</v>
      </c>
      <c r="BG83" s="127">
        <f t="shared" si="66"/>
        <v>260</v>
      </c>
      <c r="BH83" s="127">
        <f t="shared" si="67"/>
        <v>260</v>
      </c>
      <c r="BI83" s="127">
        <f t="shared" si="68"/>
        <v>260</v>
      </c>
      <c r="BJ83" s="127">
        <f t="shared" si="69"/>
        <v>260</v>
      </c>
      <c r="BK83" s="127">
        <f t="shared" si="70"/>
        <v>260</v>
      </c>
      <c r="BL83" s="127">
        <f t="shared" si="71"/>
        <v>260</v>
      </c>
      <c r="BM83" s="127">
        <f t="shared" si="72"/>
        <v>0</v>
      </c>
      <c r="BN83" s="82"/>
      <c r="BO83" s="127">
        <f t="shared" si="73"/>
        <v>0</v>
      </c>
      <c r="BP83" s="127">
        <f t="shared" si="74"/>
        <v>2600</v>
      </c>
      <c r="BQ83" s="127"/>
      <c r="BR83" s="127">
        <f t="shared" si="75"/>
        <v>1820</v>
      </c>
      <c r="BS83" s="127">
        <f t="shared" si="76"/>
        <v>1300</v>
      </c>
      <c r="BT83" s="127">
        <f t="shared" si="77"/>
        <v>1560</v>
      </c>
      <c r="BU83" s="127">
        <f t="shared" si="78"/>
        <v>260</v>
      </c>
      <c r="BV83" s="127">
        <f t="shared" si="79"/>
        <v>1820</v>
      </c>
      <c r="BW83" s="127">
        <f t="shared" si="80"/>
        <v>1560</v>
      </c>
      <c r="BX83" s="127">
        <f t="shared" si="81"/>
        <v>260</v>
      </c>
      <c r="BY83" s="127">
        <f t="shared" si="82"/>
        <v>260</v>
      </c>
      <c r="BZ83" s="127">
        <f t="shared" si="83"/>
        <v>1300</v>
      </c>
      <c r="CA83" s="127">
        <f t="shared" si="84"/>
        <v>1040</v>
      </c>
      <c r="CB83" s="127">
        <f t="shared" si="85"/>
        <v>520</v>
      </c>
      <c r="CC83" s="127">
        <f t="shared" si="86"/>
        <v>0</v>
      </c>
      <c r="CD83" s="127">
        <f t="shared" si="87"/>
        <v>780</v>
      </c>
      <c r="CE83" s="127">
        <f t="shared" si="88"/>
        <v>0</v>
      </c>
    </row>
    <row r="84" spans="1:83" ht="30.75" thickBot="1" x14ac:dyDescent="0.3">
      <c r="A84" s="201"/>
      <c r="B84" s="191">
        <v>79</v>
      </c>
      <c r="C84" s="22">
        <v>9.8000000000000096</v>
      </c>
      <c r="D84" s="29" t="s">
        <v>38</v>
      </c>
      <c r="E84" s="29" t="s">
        <v>342</v>
      </c>
      <c r="F84" s="22" t="s">
        <v>4</v>
      </c>
      <c r="G84" s="188"/>
      <c r="H84" s="188"/>
      <c r="I84" s="141"/>
      <c r="J84" s="22"/>
      <c r="K84" s="22"/>
      <c r="L84" s="22"/>
      <c r="M84" s="22"/>
      <c r="N84" s="22"/>
      <c r="O84" s="22"/>
      <c r="P84" s="22"/>
      <c r="Q84" s="22"/>
      <c r="R84" s="22"/>
      <c r="S84" s="22"/>
      <c r="T84" s="142"/>
      <c r="U84" s="141"/>
      <c r="V84" s="22">
        <v>4</v>
      </c>
      <c r="W84" s="22"/>
      <c r="X84" s="22"/>
      <c r="Y84" s="22"/>
      <c r="Z84" s="22"/>
      <c r="AA84" s="22"/>
      <c r="AB84" s="22"/>
      <c r="AC84" s="22"/>
      <c r="AD84" s="22"/>
      <c r="AE84" s="22"/>
      <c r="AF84" s="22"/>
      <c r="AG84" s="140"/>
      <c r="AH84" s="22"/>
      <c r="AI84" s="22"/>
      <c r="AJ84" s="22"/>
      <c r="AK84" s="143">
        <v>450</v>
      </c>
      <c r="AL84" s="122"/>
      <c r="AM84" s="132">
        <f t="shared" si="90"/>
        <v>450</v>
      </c>
      <c r="AN84" s="50">
        <f t="shared" si="89"/>
        <v>4</v>
      </c>
      <c r="AO84" s="25">
        <f t="shared" si="91"/>
        <v>1800</v>
      </c>
      <c r="AP84" s="2"/>
      <c r="BB84" s="127">
        <f t="shared" si="61"/>
        <v>0</v>
      </c>
      <c r="BC84" s="127">
        <f t="shared" si="62"/>
        <v>0</v>
      </c>
      <c r="BD84" s="127">
        <f t="shared" si="63"/>
        <v>0</v>
      </c>
      <c r="BE84" s="127">
        <f t="shared" si="64"/>
        <v>0</v>
      </c>
      <c r="BF84" s="127">
        <f t="shared" si="65"/>
        <v>0</v>
      </c>
      <c r="BG84" s="127">
        <f t="shared" si="66"/>
        <v>0</v>
      </c>
      <c r="BH84" s="127">
        <f t="shared" si="67"/>
        <v>0</v>
      </c>
      <c r="BI84" s="127">
        <f t="shared" si="68"/>
        <v>0</v>
      </c>
      <c r="BJ84" s="127">
        <f t="shared" si="69"/>
        <v>0</v>
      </c>
      <c r="BK84" s="127">
        <f t="shared" si="70"/>
        <v>0</v>
      </c>
      <c r="BL84" s="127">
        <f t="shared" si="71"/>
        <v>0</v>
      </c>
      <c r="BM84" s="127">
        <f t="shared" si="72"/>
        <v>0</v>
      </c>
      <c r="BN84" s="82"/>
      <c r="BO84" s="127">
        <f t="shared" si="73"/>
        <v>0</v>
      </c>
      <c r="BP84" s="127">
        <f t="shared" si="74"/>
        <v>1800</v>
      </c>
      <c r="BQ84" s="127"/>
      <c r="BR84" s="127">
        <f t="shared" si="75"/>
        <v>0</v>
      </c>
      <c r="BS84" s="127">
        <f t="shared" si="76"/>
        <v>0</v>
      </c>
      <c r="BT84" s="127">
        <f t="shared" si="77"/>
        <v>0</v>
      </c>
      <c r="BU84" s="127">
        <f t="shared" si="78"/>
        <v>0</v>
      </c>
      <c r="BV84" s="127">
        <f t="shared" si="79"/>
        <v>0</v>
      </c>
      <c r="BW84" s="127">
        <f t="shared" si="80"/>
        <v>0</v>
      </c>
      <c r="BX84" s="127">
        <f t="shared" si="81"/>
        <v>0</v>
      </c>
      <c r="BY84" s="127">
        <f t="shared" si="82"/>
        <v>0</v>
      </c>
      <c r="BZ84" s="127">
        <f t="shared" si="83"/>
        <v>0</v>
      </c>
      <c r="CA84" s="127">
        <f t="shared" si="84"/>
        <v>0</v>
      </c>
      <c r="CB84" s="127">
        <f t="shared" si="85"/>
        <v>0</v>
      </c>
      <c r="CC84" s="127">
        <f t="shared" si="86"/>
        <v>0</v>
      </c>
      <c r="CD84" s="127">
        <f t="shared" si="87"/>
        <v>0</v>
      </c>
      <c r="CE84" s="127">
        <f t="shared" si="88"/>
        <v>0</v>
      </c>
    </row>
    <row r="85" spans="1:83" ht="18" customHeight="1" thickBot="1" x14ac:dyDescent="0.3">
      <c r="A85" s="202" t="s">
        <v>17</v>
      </c>
      <c r="B85" s="191">
        <v>80</v>
      </c>
      <c r="C85" s="10">
        <v>10.1</v>
      </c>
      <c r="D85" s="11" t="s">
        <v>18</v>
      </c>
      <c r="E85" s="13" t="s">
        <v>32</v>
      </c>
      <c r="F85" s="10" t="s">
        <v>4</v>
      </c>
      <c r="G85" s="188"/>
      <c r="H85" s="188"/>
      <c r="I85" s="128"/>
      <c r="J85" s="10"/>
      <c r="K85" s="10"/>
      <c r="L85" s="10"/>
      <c r="M85" s="10"/>
      <c r="N85" s="10"/>
      <c r="O85" s="10"/>
      <c r="P85" s="10"/>
      <c r="Q85" s="10"/>
      <c r="R85" s="10"/>
      <c r="S85" s="10"/>
      <c r="T85" s="129"/>
      <c r="U85" s="128"/>
      <c r="V85" s="10">
        <v>3</v>
      </c>
      <c r="W85" s="10"/>
      <c r="X85" s="10"/>
      <c r="Y85" s="10"/>
      <c r="Z85" s="10"/>
      <c r="AA85" s="10"/>
      <c r="AB85" s="10"/>
      <c r="AC85" s="10"/>
      <c r="AD85" s="10"/>
      <c r="AE85" s="10"/>
      <c r="AF85" s="10"/>
      <c r="AG85" s="130"/>
      <c r="AH85" s="10"/>
      <c r="AI85" s="10"/>
      <c r="AJ85" s="10"/>
      <c r="AK85" s="131">
        <v>9000</v>
      </c>
      <c r="AL85" s="122"/>
      <c r="AM85" s="132">
        <f t="shared" si="90"/>
        <v>9000</v>
      </c>
      <c r="AN85" s="50">
        <f t="shared" si="89"/>
        <v>3</v>
      </c>
      <c r="AO85" s="25">
        <f t="shared" si="91"/>
        <v>27000</v>
      </c>
      <c r="AP85" s="2"/>
      <c r="BB85" s="127">
        <f t="shared" si="61"/>
        <v>0</v>
      </c>
      <c r="BC85" s="127">
        <f t="shared" si="62"/>
        <v>0</v>
      </c>
      <c r="BD85" s="127">
        <f t="shared" si="63"/>
        <v>0</v>
      </c>
      <c r="BE85" s="127">
        <f t="shared" si="64"/>
        <v>0</v>
      </c>
      <c r="BF85" s="127">
        <f t="shared" si="65"/>
        <v>0</v>
      </c>
      <c r="BG85" s="127">
        <f t="shared" si="66"/>
        <v>0</v>
      </c>
      <c r="BH85" s="127">
        <f t="shared" si="67"/>
        <v>0</v>
      </c>
      <c r="BI85" s="127">
        <f t="shared" si="68"/>
        <v>0</v>
      </c>
      <c r="BJ85" s="127">
        <f t="shared" si="69"/>
        <v>0</v>
      </c>
      <c r="BK85" s="127">
        <f t="shared" si="70"/>
        <v>0</v>
      </c>
      <c r="BL85" s="127">
        <f t="shared" si="71"/>
        <v>0</v>
      </c>
      <c r="BM85" s="127">
        <f t="shared" si="72"/>
        <v>0</v>
      </c>
      <c r="BN85" s="82"/>
      <c r="BO85" s="127">
        <f t="shared" si="73"/>
        <v>0</v>
      </c>
      <c r="BP85" s="127">
        <f t="shared" si="74"/>
        <v>27000</v>
      </c>
      <c r="BQ85" s="127"/>
      <c r="BR85" s="127">
        <f t="shared" si="75"/>
        <v>0</v>
      </c>
      <c r="BS85" s="127">
        <f t="shared" si="76"/>
        <v>0</v>
      </c>
      <c r="BT85" s="127">
        <f t="shared" si="77"/>
        <v>0</v>
      </c>
      <c r="BU85" s="127">
        <f t="shared" si="78"/>
        <v>0</v>
      </c>
      <c r="BV85" s="127">
        <f t="shared" si="79"/>
        <v>0</v>
      </c>
      <c r="BW85" s="127">
        <f t="shared" si="80"/>
        <v>0</v>
      </c>
      <c r="BX85" s="127">
        <f t="shared" si="81"/>
        <v>0</v>
      </c>
      <c r="BY85" s="127">
        <f t="shared" si="82"/>
        <v>0</v>
      </c>
      <c r="BZ85" s="127">
        <f t="shared" si="83"/>
        <v>0</v>
      </c>
      <c r="CA85" s="127">
        <f t="shared" si="84"/>
        <v>0</v>
      </c>
      <c r="CB85" s="127">
        <f t="shared" si="85"/>
        <v>0</v>
      </c>
      <c r="CC85" s="127">
        <f t="shared" si="86"/>
        <v>0</v>
      </c>
      <c r="CD85" s="127">
        <f t="shared" si="87"/>
        <v>0</v>
      </c>
      <c r="CE85" s="127">
        <f t="shared" si="88"/>
        <v>0</v>
      </c>
    </row>
    <row r="86" spans="1:83" ht="20.25" thickBot="1" x14ac:dyDescent="0.3">
      <c r="A86" s="203"/>
      <c r="B86" s="191">
        <v>81</v>
      </c>
      <c r="C86" s="10">
        <v>10.199999999999999</v>
      </c>
      <c r="D86" s="11" t="s">
        <v>343</v>
      </c>
      <c r="E86" s="13" t="s">
        <v>344</v>
      </c>
      <c r="F86" s="10" t="s">
        <v>4</v>
      </c>
      <c r="G86" s="188"/>
      <c r="H86" s="188"/>
      <c r="I86" s="128"/>
      <c r="J86" s="10"/>
      <c r="K86" s="10"/>
      <c r="L86" s="10"/>
      <c r="M86" s="10"/>
      <c r="N86" s="10"/>
      <c r="O86" s="10"/>
      <c r="P86" s="10"/>
      <c r="Q86" s="10"/>
      <c r="R86" s="10"/>
      <c r="S86" s="10"/>
      <c r="T86" s="129"/>
      <c r="U86" s="128"/>
      <c r="V86" s="10">
        <v>1</v>
      </c>
      <c r="W86" s="10"/>
      <c r="X86" s="10"/>
      <c r="Y86" s="10"/>
      <c r="Z86" s="10"/>
      <c r="AA86" s="10"/>
      <c r="AB86" s="10"/>
      <c r="AC86" s="10"/>
      <c r="AD86" s="10"/>
      <c r="AE86" s="10"/>
      <c r="AF86" s="10"/>
      <c r="AG86" s="130"/>
      <c r="AH86" s="10"/>
      <c r="AI86" s="10"/>
      <c r="AJ86" s="10"/>
      <c r="AK86" s="131">
        <v>25000</v>
      </c>
      <c r="AL86" s="122"/>
      <c r="AM86" s="132">
        <f t="shared" si="90"/>
        <v>25000</v>
      </c>
      <c r="AN86" s="50">
        <f t="shared" si="89"/>
        <v>1</v>
      </c>
      <c r="AO86" s="25">
        <f t="shared" si="91"/>
        <v>25000</v>
      </c>
      <c r="AP86" s="2"/>
      <c r="BB86" s="127">
        <f t="shared" si="61"/>
        <v>0</v>
      </c>
      <c r="BC86" s="127">
        <f t="shared" si="62"/>
        <v>0</v>
      </c>
      <c r="BD86" s="127">
        <f t="shared" si="63"/>
        <v>0</v>
      </c>
      <c r="BE86" s="127">
        <f t="shared" si="64"/>
        <v>0</v>
      </c>
      <c r="BF86" s="127">
        <f t="shared" si="65"/>
        <v>0</v>
      </c>
      <c r="BG86" s="127">
        <f t="shared" si="66"/>
        <v>0</v>
      </c>
      <c r="BH86" s="127">
        <f t="shared" si="67"/>
        <v>0</v>
      </c>
      <c r="BI86" s="127">
        <f t="shared" si="68"/>
        <v>0</v>
      </c>
      <c r="BJ86" s="127">
        <f t="shared" si="69"/>
        <v>0</v>
      </c>
      <c r="BK86" s="127">
        <f t="shared" si="70"/>
        <v>0</v>
      </c>
      <c r="BL86" s="127">
        <f t="shared" si="71"/>
        <v>0</v>
      </c>
      <c r="BM86" s="127">
        <f t="shared" si="72"/>
        <v>0</v>
      </c>
      <c r="BN86" s="82"/>
      <c r="BO86" s="127">
        <f t="shared" si="73"/>
        <v>0</v>
      </c>
      <c r="BP86" s="127">
        <f t="shared" si="74"/>
        <v>25000</v>
      </c>
      <c r="BQ86" s="127"/>
      <c r="BR86" s="127">
        <f t="shared" si="75"/>
        <v>0</v>
      </c>
      <c r="BS86" s="127">
        <f t="shared" si="76"/>
        <v>0</v>
      </c>
      <c r="BT86" s="127">
        <f t="shared" si="77"/>
        <v>0</v>
      </c>
      <c r="BU86" s="127">
        <f t="shared" si="78"/>
        <v>0</v>
      </c>
      <c r="BV86" s="127">
        <f t="shared" si="79"/>
        <v>0</v>
      </c>
      <c r="BW86" s="127">
        <f t="shared" si="80"/>
        <v>0</v>
      </c>
      <c r="BX86" s="127">
        <f t="shared" si="81"/>
        <v>0</v>
      </c>
      <c r="BY86" s="127">
        <f t="shared" si="82"/>
        <v>0</v>
      </c>
      <c r="BZ86" s="127">
        <f t="shared" si="83"/>
        <v>0</v>
      </c>
      <c r="CA86" s="127">
        <f t="shared" si="84"/>
        <v>0</v>
      </c>
      <c r="CB86" s="127">
        <f t="shared" si="85"/>
        <v>0</v>
      </c>
      <c r="CC86" s="127">
        <f t="shared" si="86"/>
        <v>0</v>
      </c>
      <c r="CD86" s="127">
        <f t="shared" si="87"/>
        <v>0</v>
      </c>
      <c r="CE86" s="127">
        <f t="shared" si="88"/>
        <v>0</v>
      </c>
    </row>
    <row r="87" spans="1:83" ht="18" customHeight="1" thickBot="1" x14ac:dyDescent="0.3">
      <c r="A87" s="203"/>
      <c r="B87" s="191">
        <v>82</v>
      </c>
      <c r="C87" s="10">
        <v>10.3</v>
      </c>
      <c r="D87" s="11" t="s">
        <v>19</v>
      </c>
      <c r="E87" s="13" t="s">
        <v>33</v>
      </c>
      <c r="F87" s="10" t="s">
        <v>4</v>
      </c>
      <c r="G87" s="188"/>
      <c r="H87" s="188"/>
      <c r="I87" s="128"/>
      <c r="J87" s="10"/>
      <c r="K87" s="10"/>
      <c r="L87" s="10"/>
      <c r="M87" s="10"/>
      <c r="N87" s="10"/>
      <c r="O87" s="10"/>
      <c r="P87" s="10"/>
      <c r="Q87" s="10"/>
      <c r="R87" s="10"/>
      <c r="S87" s="10"/>
      <c r="T87" s="129"/>
      <c r="U87" s="128"/>
      <c r="V87" s="10">
        <v>4</v>
      </c>
      <c r="W87" s="10"/>
      <c r="X87" s="10"/>
      <c r="Y87" s="10"/>
      <c r="Z87" s="10"/>
      <c r="AA87" s="10"/>
      <c r="AB87" s="10"/>
      <c r="AC87" s="10"/>
      <c r="AD87" s="10"/>
      <c r="AE87" s="10"/>
      <c r="AF87" s="10"/>
      <c r="AG87" s="130"/>
      <c r="AH87" s="10"/>
      <c r="AI87" s="10"/>
      <c r="AJ87" s="10"/>
      <c r="AK87" s="131">
        <v>16000</v>
      </c>
      <c r="AL87" s="122"/>
      <c r="AM87" s="132">
        <f t="shared" si="90"/>
        <v>16000</v>
      </c>
      <c r="AN87" s="50">
        <f t="shared" si="89"/>
        <v>4</v>
      </c>
      <c r="AO87" s="25">
        <f t="shared" si="91"/>
        <v>64000</v>
      </c>
      <c r="AP87" s="2"/>
      <c r="BB87" s="127">
        <f t="shared" si="61"/>
        <v>0</v>
      </c>
      <c r="BC87" s="127">
        <f t="shared" si="62"/>
        <v>0</v>
      </c>
      <c r="BD87" s="127">
        <f t="shared" si="63"/>
        <v>0</v>
      </c>
      <c r="BE87" s="127">
        <f t="shared" si="64"/>
        <v>0</v>
      </c>
      <c r="BF87" s="127">
        <f t="shared" si="65"/>
        <v>0</v>
      </c>
      <c r="BG87" s="127">
        <f t="shared" si="66"/>
        <v>0</v>
      </c>
      <c r="BH87" s="127">
        <f t="shared" si="67"/>
        <v>0</v>
      </c>
      <c r="BI87" s="127">
        <f t="shared" si="68"/>
        <v>0</v>
      </c>
      <c r="BJ87" s="127">
        <f t="shared" si="69"/>
        <v>0</v>
      </c>
      <c r="BK87" s="127">
        <f t="shared" si="70"/>
        <v>0</v>
      </c>
      <c r="BL87" s="127">
        <f t="shared" si="71"/>
        <v>0</v>
      </c>
      <c r="BM87" s="127">
        <f t="shared" si="72"/>
        <v>0</v>
      </c>
      <c r="BN87" s="82"/>
      <c r="BO87" s="127">
        <f t="shared" si="73"/>
        <v>0</v>
      </c>
      <c r="BP87" s="127">
        <f t="shared" si="74"/>
        <v>64000</v>
      </c>
      <c r="BQ87" s="127"/>
      <c r="BR87" s="127">
        <f t="shared" si="75"/>
        <v>0</v>
      </c>
      <c r="BS87" s="127">
        <f t="shared" si="76"/>
        <v>0</v>
      </c>
      <c r="BT87" s="127">
        <f t="shared" si="77"/>
        <v>0</v>
      </c>
      <c r="BU87" s="127">
        <f t="shared" si="78"/>
        <v>0</v>
      </c>
      <c r="BV87" s="127">
        <f t="shared" si="79"/>
        <v>0</v>
      </c>
      <c r="BW87" s="127">
        <f t="shared" si="80"/>
        <v>0</v>
      </c>
      <c r="BX87" s="127">
        <f t="shared" si="81"/>
        <v>0</v>
      </c>
      <c r="BY87" s="127">
        <f t="shared" si="82"/>
        <v>0</v>
      </c>
      <c r="BZ87" s="127">
        <f t="shared" si="83"/>
        <v>0</v>
      </c>
      <c r="CA87" s="127">
        <f t="shared" si="84"/>
        <v>0</v>
      </c>
      <c r="CB87" s="127">
        <f t="shared" si="85"/>
        <v>0</v>
      </c>
      <c r="CC87" s="127">
        <f t="shared" si="86"/>
        <v>0</v>
      </c>
      <c r="CD87" s="127">
        <f t="shared" si="87"/>
        <v>0</v>
      </c>
      <c r="CE87" s="127">
        <f t="shared" si="88"/>
        <v>0</v>
      </c>
    </row>
    <row r="88" spans="1:83" ht="18" customHeight="1" thickBot="1" x14ac:dyDescent="0.3">
      <c r="A88" s="203"/>
      <c r="B88" s="191">
        <v>83</v>
      </c>
      <c r="C88" s="10">
        <v>10.4</v>
      </c>
      <c r="D88" s="11" t="s">
        <v>331</v>
      </c>
      <c r="E88" s="13" t="s">
        <v>34</v>
      </c>
      <c r="F88" s="10" t="s">
        <v>4</v>
      </c>
      <c r="G88" s="188"/>
      <c r="H88" s="188"/>
      <c r="I88" s="128"/>
      <c r="J88" s="10"/>
      <c r="K88" s="10"/>
      <c r="L88" s="10"/>
      <c r="M88" s="10"/>
      <c r="N88" s="10"/>
      <c r="O88" s="10"/>
      <c r="P88" s="10"/>
      <c r="Q88" s="10"/>
      <c r="R88" s="10"/>
      <c r="S88" s="10"/>
      <c r="T88" s="129"/>
      <c r="U88" s="128"/>
      <c r="V88" s="10">
        <v>40</v>
      </c>
      <c r="W88" s="10"/>
      <c r="X88" s="10"/>
      <c r="Y88" s="10"/>
      <c r="Z88" s="10"/>
      <c r="AA88" s="10"/>
      <c r="AB88" s="10"/>
      <c r="AC88" s="10"/>
      <c r="AD88" s="10"/>
      <c r="AE88" s="10"/>
      <c r="AF88" s="10"/>
      <c r="AG88" s="130"/>
      <c r="AH88" s="10"/>
      <c r="AI88" s="10"/>
      <c r="AJ88" s="10"/>
      <c r="AK88" s="131">
        <v>2500</v>
      </c>
      <c r="AL88" s="122"/>
      <c r="AM88" s="132">
        <f t="shared" si="90"/>
        <v>2500</v>
      </c>
      <c r="AN88" s="50">
        <f t="shared" si="89"/>
        <v>40</v>
      </c>
      <c r="AO88" s="25">
        <f t="shared" si="91"/>
        <v>100000</v>
      </c>
      <c r="AP88" s="2"/>
      <c r="BB88" s="127">
        <f t="shared" si="61"/>
        <v>0</v>
      </c>
      <c r="BC88" s="127">
        <f t="shared" si="62"/>
        <v>0</v>
      </c>
      <c r="BD88" s="127">
        <f t="shared" si="63"/>
        <v>0</v>
      </c>
      <c r="BE88" s="127">
        <f t="shared" si="64"/>
        <v>0</v>
      </c>
      <c r="BF88" s="127">
        <f t="shared" si="65"/>
        <v>0</v>
      </c>
      <c r="BG88" s="127">
        <f t="shared" si="66"/>
        <v>0</v>
      </c>
      <c r="BH88" s="127">
        <f t="shared" si="67"/>
        <v>0</v>
      </c>
      <c r="BI88" s="127">
        <f t="shared" si="68"/>
        <v>0</v>
      </c>
      <c r="BJ88" s="127">
        <f t="shared" si="69"/>
        <v>0</v>
      </c>
      <c r="BK88" s="127">
        <f t="shared" si="70"/>
        <v>0</v>
      </c>
      <c r="BL88" s="127">
        <f t="shared" si="71"/>
        <v>0</v>
      </c>
      <c r="BM88" s="127">
        <f t="shared" si="72"/>
        <v>0</v>
      </c>
      <c r="BN88" s="82"/>
      <c r="BO88" s="127">
        <f t="shared" si="73"/>
        <v>0</v>
      </c>
      <c r="BP88" s="127">
        <f t="shared" si="74"/>
        <v>100000</v>
      </c>
      <c r="BQ88" s="127"/>
      <c r="BR88" s="127">
        <f t="shared" si="75"/>
        <v>0</v>
      </c>
      <c r="BS88" s="127">
        <f t="shared" si="76"/>
        <v>0</v>
      </c>
      <c r="BT88" s="127">
        <f t="shared" si="77"/>
        <v>0</v>
      </c>
      <c r="BU88" s="127">
        <f t="shared" si="78"/>
        <v>0</v>
      </c>
      <c r="BV88" s="127">
        <f t="shared" si="79"/>
        <v>0</v>
      </c>
      <c r="BW88" s="127">
        <f t="shared" si="80"/>
        <v>0</v>
      </c>
      <c r="BX88" s="127">
        <f t="shared" si="81"/>
        <v>0</v>
      </c>
      <c r="BY88" s="127">
        <f t="shared" si="82"/>
        <v>0</v>
      </c>
      <c r="BZ88" s="127">
        <f t="shared" si="83"/>
        <v>0</v>
      </c>
      <c r="CA88" s="127">
        <f t="shared" si="84"/>
        <v>0</v>
      </c>
      <c r="CB88" s="127">
        <f t="shared" si="85"/>
        <v>0</v>
      </c>
      <c r="CC88" s="127">
        <f t="shared" si="86"/>
        <v>0</v>
      </c>
      <c r="CD88" s="127">
        <f t="shared" si="87"/>
        <v>0</v>
      </c>
      <c r="CE88" s="127">
        <f t="shared" si="88"/>
        <v>0</v>
      </c>
    </row>
    <row r="89" spans="1:83" ht="36" customHeight="1" thickBot="1" x14ac:dyDescent="0.3">
      <c r="A89" s="203"/>
      <c r="B89" s="191">
        <v>84</v>
      </c>
      <c r="C89" s="10">
        <v>10.5</v>
      </c>
      <c r="D89" s="11" t="s">
        <v>95</v>
      </c>
      <c r="E89" s="13" t="s">
        <v>384</v>
      </c>
      <c r="F89" s="10" t="s">
        <v>4</v>
      </c>
      <c r="G89" s="188"/>
      <c r="H89" s="188"/>
      <c r="I89" s="128">
        <v>2</v>
      </c>
      <c r="J89" s="10"/>
      <c r="K89" s="10"/>
      <c r="L89" s="10"/>
      <c r="M89" s="10"/>
      <c r="N89" s="10"/>
      <c r="O89" s="10"/>
      <c r="P89" s="10"/>
      <c r="Q89" s="10"/>
      <c r="R89" s="10"/>
      <c r="S89" s="10"/>
      <c r="T89" s="129"/>
      <c r="U89" s="128"/>
      <c r="V89" s="10">
        <v>13</v>
      </c>
      <c r="W89" s="10"/>
      <c r="X89" s="10"/>
      <c r="Y89" s="10"/>
      <c r="Z89" s="10"/>
      <c r="AA89" s="10"/>
      <c r="AB89" s="10"/>
      <c r="AC89" s="10"/>
      <c r="AD89" s="10"/>
      <c r="AE89" s="10"/>
      <c r="AF89" s="10"/>
      <c r="AG89" s="130"/>
      <c r="AH89" s="10"/>
      <c r="AI89" s="10"/>
      <c r="AJ89" s="10"/>
      <c r="AK89" s="131">
        <v>6000</v>
      </c>
      <c r="AL89" s="122"/>
      <c r="AM89" s="132">
        <f t="shared" si="90"/>
        <v>6000</v>
      </c>
      <c r="AN89" s="50">
        <f t="shared" si="89"/>
        <v>15</v>
      </c>
      <c r="AO89" s="25">
        <f t="shared" si="91"/>
        <v>90000</v>
      </c>
      <c r="AP89" s="2"/>
      <c r="BB89" s="127">
        <f t="shared" si="61"/>
        <v>12000</v>
      </c>
      <c r="BC89" s="127">
        <f t="shared" si="62"/>
        <v>0</v>
      </c>
      <c r="BD89" s="127">
        <f t="shared" si="63"/>
        <v>0</v>
      </c>
      <c r="BE89" s="127">
        <f t="shared" si="64"/>
        <v>0</v>
      </c>
      <c r="BF89" s="127">
        <f t="shared" si="65"/>
        <v>0</v>
      </c>
      <c r="BG89" s="127">
        <f t="shared" si="66"/>
        <v>0</v>
      </c>
      <c r="BH89" s="127">
        <f t="shared" si="67"/>
        <v>0</v>
      </c>
      <c r="BI89" s="127">
        <f t="shared" si="68"/>
        <v>0</v>
      </c>
      <c r="BJ89" s="127">
        <f t="shared" si="69"/>
        <v>0</v>
      </c>
      <c r="BK89" s="127">
        <f t="shared" si="70"/>
        <v>0</v>
      </c>
      <c r="BL89" s="127">
        <f t="shared" si="71"/>
        <v>0</v>
      </c>
      <c r="BM89" s="127">
        <f t="shared" si="72"/>
        <v>0</v>
      </c>
      <c r="BN89" s="82"/>
      <c r="BO89" s="127">
        <f t="shared" si="73"/>
        <v>0</v>
      </c>
      <c r="BP89" s="127">
        <f t="shared" si="74"/>
        <v>78000</v>
      </c>
      <c r="BQ89" s="127"/>
      <c r="BR89" s="127">
        <f t="shared" si="75"/>
        <v>0</v>
      </c>
      <c r="BS89" s="127">
        <f t="shared" si="76"/>
        <v>0</v>
      </c>
      <c r="BT89" s="127">
        <f t="shared" si="77"/>
        <v>0</v>
      </c>
      <c r="BU89" s="127">
        <f t="shared" si="78"/>
        <v>0</v>
      </c>
      <c r="BV89" s="127">
        <f t="shared" si="79"/>
        <v>0</v>
      </c>
      <c r="BW89" s="127">
        <f t="shared" si="80"/>
        <v>0</v>
      </c>
      <c r="BX89" s="127">
        <f t="shared" si="81"/>
        <v>0</v>
      </c>
      <c r="BY89" s="127">
        <f t="shared" si="82"/>
        <v>0</v>
      </c>
      <c r="BZ89" s="127">
        <f t="shared" si="83"/>
        <v>0</v>
      </c>
      <c r="CA89" s="127">
        <f t="shared" si="84"/>
        <v>0</v>
      </c>
      <c r="CB89" s="127">
        <f t="shared" si="85"/>
        <v>0</v>
      </c>
      <c r="CC89" s="127">
        <f t="shared" si="86"/>
        <v>0</v>
      </c>
      <c r="CD89" s="127">
        <f t="shared" si="87"/>
        <v>0</v>
      </c>
      <c r="CE89" s="127">
        <f t="shared" si="88"/>
        <v>0</v>
      </c>
    </row>
    <row r="90" spans="1:83" ht="16.5" customHeight="1" thickBot="1" x14ac:dyDescent="0.3">
      <c r="A90" s="204"/>
      <c r="B90" s="191">
        <v>85</v>
      </c>
      <c r="C90" s="10">
        <v>10.6</v>
      </c>
      <c r="D90" s="11" t="s">
        <v>96</v>
      </c>
      <c r="E90" s="13" t="s">
        <v>383</v>
      </c>
      <c r="F90" s="10" t="s">
        <v>4</v>
      </c>
      <c r="G90" s="188"/>
      <c r="H90" s="188"/>
      <c r="I90" s="128"/>
      <c r="J90" s="10"/>
      <c r="K90" s="10"/>
      <c r="L90" s="10"/>
      <c r="M90" s="10"/>
      <c r="N90" s="10"/>
      <c r="O90" s="10"/>
      <c r="P90" s="10"/>
      <c r="Q90" s="10"/>
      <c r="R90" s="10"/>
      <c r="S90" s="10"/>
      <c r="T90" s="129"/>
      <c r="U90" s="128"/>
      <c r="V90" s="10">
        <v>2</v>
      </c>
      <c r="W90" s="10"/>
      <c r="X90" s="10"/>
      <c r="Y90" s="10"/>
      <c r="Z90" s="10"/>
      <c r="AA90" s="10"/>
      <c r="AB90" s="10"/>
      <c r="AC90" s="10"/>
      <c r="AD90" s="10"/>
      <c r="AE90" s="10"/>
      <c r="AF90" s="10"/>
      <c r="AG90" s="130"/>
      <c r="AH90" s="10"/>
      <c r="AI90" s="10"/>
      <c r="AJ90" s="10"/>
      <c r="AK90" s="131">
        <v>5000</v>
      </c>
      <c r="AL90" s="122"/>
      <c r="AM90" s="132">
        <f t="shared" si="90"/>
        <v>5000</v>
      </c>
      <c r="AN90" s="50">
        <f t="shared" si="89"/>
        <v>2</v>
      </c>
      <c r="AO90" s="25">
        <f t="shared" si="91"/>
        <v>10000</v>
      </c>
      <c r="AP90" s="2"/>
      <c r="BB90" s="127">
        <f t="shared" si="61"/>
        <v>0</v>
      </c>
      <c r="BC90" s="127">
        <f t="shared" si="62"/>
        <v>0</v>
      </c>
      <c r="BD90" s="127">
        <f t="shared" si="63"/>
        <v>0</v>
      </c>
      <c r="BE90" s="127">
        <f t="shared" si="64"/>
        <v>0</v>
      </c>
      <c r="BF90" s="127">
        <f t="shared" si="65"/>
        <v>0</v>
      </c>
      <c r="BG90" s="127">
        <f t="shared" si="66"/>
        <v>0</v>
      </c>
      <c r="BH90" s="127">
        <f t="shared" si="67"/>
        <v>0</v>
      </c>
      <c r="BI90" s="127">
        <f t="shared" si="68"/>
        <v>0</v>
      </c>
      <c r="BJ90" s="127">
        <f t="shared" si="69"/>
        <v>0</v>
      </c>
      <c r="BK90" s="127">
        <f t="shared" si="70"/>
        <v>0</v>
      </c>
      <c r="BL90" s="127">
        <f t="shared" si="71"/>
        <v>0</v>
      </c>
      <c r="BM90" s="127">
        <f t="shared" si="72"/>
        <v>0</v>
      </c>
      <c r="BN90" s="82"/>
      <c r="BO90" s="127">
        <f t="shared" si="73"/>
        <v>0</v>
      </c>
      <c r="BP90" s="127">
        <f t="shared" si="74"/>
        <v>10000</v>
      </c>
      <c r="BQ90" s="127"/>
      <c r="BR90" s="127">
        <f t="shared" si="75"/>
        <v>0</v>
      </c>
      <c r="BS90" s="127">
        <f t="shared" si="76"/>
        <v>0</v>
      </c>
      <c r="BT90" s="127">
        <f t="shared" si="77"/>
        <v>0</v>
      </c>
      <c r="BU90" s="127">
        <f t="shared" si="78"/>
        <v>0</v>
      </c>
      <c r="BV90" s="127">
        <f t="shared" si="79"/>
        <v>0</v>
      </c>
      <c r="BW90" s="127">
        <f t="shared" si="80"/>
        <v>0</v>
      </c>
      <c r="BX90" s="127">
        <f t="shared" si="81"/>
        <v>0</v>
      </c>
      <c r="BY90" s="127">
        <f t="shared" si="82"/>
        <v>0</v>
      </c>
      <c r="BZ90" s="127">
        <f t="shared" si="83"/>
        <v>0</v>
      </c>
      <c r="CA90" s="127">
        <f t="shared" si="84"/>
        <v>0</v>
      </c>
      <c r="CB90" s="127">
        <f t="shared" si="85"/>
        <v>0</v>
      </c>
      <c r="CC90" s="127">
        <f t="shared" si="86"/>
        <v>0</v>
      </c>
      <c r="CD90" s="127">
        <f t="shared" si="87"/>
        <v>0</v>
      </c>
      <c r="CE90" s="127">
        <f t="shared" si="88"/>
        <v>0</v>
      </c>
    </row>
    <row r="91" spans="1:83" ht="33" customHeight="1" thickBot="1" x14ac:dyDescent="0.3">
      <c r="A91" s="199" t="s">
        <v>35</v>
      </c>
      <c r="B91" s="191">
        <v>86</v>
      </c>
      <c r="C91" s="22">
        <v>11.1</v>
      </c>
      <c r="D91" s="23" t="s">
        <v>70</v>
      </c>
      <c r="E91" s="156" t="s">
        <v>385</v>
      </c>
      <c r="F91" s="22" t="s">
        <v>4</v>
      </c>
      <c r="G91" s="188"/>
      <c r="H91" s="188"/>
      <c r="I91" s="141"/>
      <c r="J91" s="22"/>
      <c r="K91" s="22"/>
      <c r="L91" s="22"/>
      <c r="M91" s="22"/>
      <c r="N91" s="22"/>
      <c r="O91" s="22"/>
      <c r="P91" s="22"/>
      <c r="Q91" s="22"/>
      <c r="R91" s="22"/>
      <c r="S91" s="22"/>
      <c r="T91" s="142"/>
      <c r="U91" s="141"/>
      <c r="V91" s="22">
        <v>1</v>
      </c>
      <c r="W91" s="22"/>
      <c r="X91" s="22"/>
      <c r="Y91" s="22"/>
      <c r="Z91" s="22"/>
      <c r="AA91" s="22">
        <v>1</v>
      </c>
      <c r="AB91" s="22"/>
      <c r="AC91" s="22"/>
      <c r="AD91" s="22"/>
      <c r="AE91" s="22"/>
      <c r="AF91" s="22"/>
      <c r="AG91" s="140"/>
      <c r="AH91" s="22"/>
      <c r="AI91" s="22"/>
      <c r="AJ91" s="22"/>
      <c r="AK91" s="143">
        <v>8500</v>
      </c>
      <c r="AL91" s="122"/>
      <c r="AM91" s="132">
        <f t="shared" si="90"/>
        <v>8500</v>
      </c>
      <c r="AN91" s="50">
        <f t="shared" si="89"/>
        <v>2</v>
      </c>
      <c r="AO91" s="25">
        <f t="shared" si="91"/>
        <v>17000</v>
      </c>
      <c r="AP91" s="2"/>
      <c r="BB91" s="127">
        <f t="shared" si="61"/>
        <v>0</v>
      </c>
      <c r="BC91" s="127">
        <f t="shared" si="62"/>
        <v>0</v>
      </c>
      <c r="BD91" s="127">
        <f t="shared" si="63"/>
        <v>0</v>
      </c>
      <c r="BE91" s="127">
        <f t="shared" si="64"/>
        <v>0</v>
      </c>
      <c r="BF91" s="127">
        <f t="shared" si="65"/>
        <v>0</v>
      </c>
      <c r="BG91" s="127">
        <f t="shared" si="66"/>
        <v>0</v>
      </c>
      <c r="BH91" s="127">
        <f t="shared" si="67"/>
        <v>0</v>
      </c>
      <c r="BI91" s="127">
        <f t="shared" si="68"/>
        <v>0</v>
      </c>
      <c r="BJ91" s="127">
        <f t="shared" si="69"/>
        <v>0</v>
      </c>
      <c r="BK91" s="127">
        <f t="shared" si="70"/>
        <v>0</v>
      </c>
      <c r="BL91" s="127">
        <f t="shared" si="71"/>
        <v>0</v>
      </c>
      <c r="BM91" s="127">
        <f t="shared" si="72"/>
        <v>0</v>
      </c>
      <c r="BN91" s="82"/>
      <c r="BO91" s="127">
        <f t="shared" si="73"/>
        <v>0</v>
      </c>
      <c r="BP91" s="127">
        <f t="shared" si="74"/>
        <v>8500</v>
      </c>
      <c r="BQ91" s="127"/>
      <c r="BR91" s="127">
        <f t="shared" si="75"/>
        <v>0</v>
      </c>
      <c r="BS91" s="127">
        <f t="shared" si="76"/>
        <v>0</v>
      </c>
      <c r="BT91" s="127">
        <f t="shared" si="77"/>
        <v>0</v>
      </c>
      <c r="BU91" s="127">
        <f t="shared" si="78"/>
        <v>0</v>
      </c>
      <c r="BV91" s="127">
        <f t="shared" si="79"/>
        <v>8500</v>
      </c>
      <c r="BW91" s="127">
        <f t="shared" si="80"/>
        <v>0</v>
      </c>
      <c r="BX91" s="127">
        <f t="shared" si="81"/>
        <v>0</v>
      </c>
      <c r="BY91" s="127">
        <f t="shared" si="82"/>
        <v>0</v>
      </c>
      <c r="BZ91" s="127">
        <f t="shared" si="83"/>
        <v>0</v>
      </c>
      <c r="CA91" s="127">
        <f t="shared" si="84"/>
        <v>0</v>
      </c>
      <c r="CB91" s="127">
        <f t="shared" si="85"/>
        <v>0</v>
      </c>
      <c r="CC91" s="127">
        <f t="shared" si="86"/>
        <v>0</v>
      </c>
      <c r="CD91" s="127">
        <f t="shared" si="87"/>
        <v>0</v>
      </c>
      <c r="CE91" s="127">
        <f t="shared" si="88"/>
        <v>0</v>
      </c>
    </row>
    <row r="92" spans="1:83" ht="37.5" customHeight="1" thickBot="1" x14ac:dyDescent="0.3">
      <c r="A92" s="200"/>
      <c r="B92" s="191">
        <v>87</v>
      </c>
      <c r="C92" s="22">
        <v>11.2</v>
      </c>
      <c r="D92" s="23" t="s">
        <v>71</v>
      </c>
      <c r="E92" s="156" t="s">
        <v>385</v>
      </c>
      <c r="F92" s="22" t="s">
        <v>4</v>
      </c>
      <c r="G92" s="188"/>
      <c r="H92" s="188"/>
      <c r="I92" s="141"/>
      <c r="J92" s="22"/>
      <c r="K92" s="22"/>
      <c r="L92" s="22"/>
      <c r="M92" s="22"/>
      <c r="N92" s="22"/>
      <c r="O92" s="22"/>
      <c r="P92" s="22"/>
      <c r="Q92" s="22"/>
      <c r="R92" s="22"/>
      <c r="S92" s="22"/>
      <c r="T92" s="142"/>
      <c r="U92" s="141"/>
      <c r="V92" s="22">
        <v>1</v>
      </c>
      <c r="W92" s="22"/>
      <c r="X92" s="22"/>
      <c r="Y92" s="22"/>
      <c r="Z92" s="22"/>
      <c r="AA92" s="22"/>
      <c r="AB92" s="22"/>
      <c r="AC92" s="22"/>
      <c r="AD92" s="22"/>
      <c r="AE92" s="22"/>
      <c r="AF92" s="22"/>
      <c r="AG92" s="140"/>
      <c r="AH92" s="22"/>
      <c r="AI92" s="22"/>
      <c r="AJ92" s="22"/>
      <c r="AK92" s="143">
        <v>7000</v>
      </c>
      <c r="AL92" s="122"/>
      <c r="AM92" s="132">
        <f t="shared" si="90"/>
        <v>7000</v>
      </c>
      <c r="AN92" s="50">
        <f t="shared" si="89"/>
        <v>1</v>
      </c>
      <c r="AO92" s="25">
        <f t="shared" si="91"/>
        <v>7000</v>
      </c>
      <c r="AP92" s="2"/>
      <c r="BB92" s="127">
        <f t="shared" si="61"/>
        <v>0</v>
      </c>
      <c r="BC92" s="127">
        <f t="shared" ref="BC92:BC123" si="93">AK92*J92</f>
        <v>0</v>
      </c>
      <c r="BD92" s="127">
        <f t="shared" ref="BD92:BD123" si="94">AK92*K92</f>
        <v>0</v>
      </c>
      <c r="BE92" s="127">
        <f t="shared" ref="BE92:BE123" si="95">AK92*L92</f>
        <v>0</v>
      </c>
      <c r="BF92" s="127">
        <f t="shared" ref="BF92:BF123" si="96">AK92*M92</f>
        <v>0</v>
      </c>
      <c r="BG92" s="127">
        <f t="shared" ref="BG92:BG123" si="97">AK92*N92</f>
        <v>0</v>
      </c>
      <c r="BH92" s="127">
        <f t="shared" ref="BH92:BH123" si="98">AK92*O92</f>
        <v>0</v>
      </c>
      <c r="BI92" s="127">
        <f t="shared" ref="BI92:BI123" si="99">AK92*P92</f>
        <v>0</v>
      </c>
      <c r="BJ92" s="127">
        <f t="shared" ref="BJ92:BJ123" si="100">AK92*Q92</f>
        <v>0</v>
      </c>
      <c r="BK92" s="127">
        <f t="shared" ref="BK92:BK123" si="101">AK92*R92</f>
        <v>0</v>
      </c>
      <c r="BL92" s="127">
        <f t="shared" ref="BL92:BL123" si="102">AK92*S92</f>
        <v>0</v>
      </c>
      <c r="BM92" s="127">
        <f t="shared" ref="BM92:BM113" si="103">AK92*T92</f>
        <v>0</v>
      </c>
      <c r="BN92" s="82"/>
      <c r="BO92" s="127">
        <f t="shared" ref="BO92:BO113" si="104">AK92*U92</f>
        <v>0</v>
      </c>
      <c r="BP92" s="127">
        <f t="shared" si="74"/>
        <v>7000</v>
      </c>
      <c r="BQ92" s="127"/>
      <c r="BR92" s="127">
        <f t="shared" ref="BR92:BR113" si="105">AK92*W92</f>
        <v>0</v>
      </c>
      <c r="BS92" s="127">
        <f t="shared" ref="BS92:BS113" si="106">AK92*X92</f>
        <v>0</v>
      </c>
      <c r="BT92" s="127">
        <f t="shared" ref="BT92:BT123" si="107">AK92*Y92</f>
        <v>0</v>
      </c>
      <c r="BU92" s="127">
        <f t="shared" ref="BU92:BU123" si="108">AK92*Z92</f>
        <v>0</v>
      </c>
      <c r="BV92" s="127">
        <f t="shared" ref="BV92:BV123" si="109">AK92*AA92</f>
        <v>0</v>
      </c>
      <c r="BW92" s="127">
        <f t="shared" si="80"/>
        <v>0</v>
      </c>
      <c r="BX92" s="127">
        <f t="shared" ref="BX92:BX123" si="110">AK92*AC92</f>
        <v>0</v>
      </c>
      <c r="BY92" s="127">
        <f t="shared" ref="BY92:BY123" si="111">AK92*AD92</f>
        <v>0</v>
      </c>
      <c r="BZ92" s="127">
        <f t="shared" ref="BZ92:BZ123" si="112">AK92*AE92</f>
        <v>0</v>
      </c>
      <c r="CA92" s="127">
        <f t="shared" ref="CA92:CA113" si="113">AK92*AF92</f>
        <v>0</v>
      </c>
      <c r="CB92" s="127">
        <f t="shared" si="85"/>
        <v>0</v>
      </c>
      <c r="CC92" s="127">
        <f t="shared" ref="CC92:CC123" si="114">AK92*AH92</f>
        <v>0</v>
      </c>
      <c r="CD92" s="127">
        <f t="shared" ref="CD92:CD113" si="115">AK92*AI92</f>
        <v>0</v>
      </c>
      <c r="CE92" s="127">
        <f t="shared" ref="CE92:CE113" si="116">AK92*AJ92</f>
        <v>0</v>
      </c>
    </row>
    <row r="93" spans="1:83" ht="38.25" customHeight="1" thickBot="1" x14ac:dyDescent="0.3">
      <c r="A93" s="200"/>
      <c r="B93" s="191">
        <v>88</v>
      </c>
      <c r="C93" s="22">
        <v>11.3</v>
      </c>
      <c r="D93" s="23" t="s">
        <v>111</v>
      </c>
      <c r="E93" s="156" t="s">
        <v>385</v>
      </c>
      <c r="F93" s="22" t="s">
        <v>4</v>
      </c>
      <c r="G93" s="188"/>
      <c r="H93" s="188"/>
      <c r="I93" s="141"/>
      <c r="J93" s="22"/>
      <c r="K93" s="22">
        <v>1</v>
      </c>
      <c r="L93" s="22">
        <v>1</v>
      </c>
      <c r="M93" s="22">
        <v>1</v>
      </c>
      <c r="N93" s="22">
        <v>1</v>
      </c>
      <c r="O93" s="22">
        <v>1</v>
      </c>
      <c r="P93" s="22">
        <v>1</v>
      </c>
      <c r="Q93" s="22">
        <v>1</v>
      </c>
      <c r="R93" s="22">
        <v>1</v>
      </c>
      <c r="S93" s="22">
        <v>1</v>
      </c>
      <c r="T93" s="142"/>
      <c r="U93" s="141"/>
      <c r="V93" s="22">
        <v>1</v>
      </c>
      <c r="W93" s="22">
        <v>1</v>
      </c>
      <c r="X93" s="22">
        <v>1</v>
      </c>
      <c r="Y93" s="22">
        <v>1</v>
      </c>
      <c r="Z93" s="22">
        <v>1</v>
      </c>
      <c r="AA93" s="22">
        <v>1</v>
      </c>
      <c r="AB93" s="22">
        <v>1</v>
      </c>
      <c r="AC93" s="22"/>
      <c r="AD93" s="22"/>
      <c r="AE93" s="22">
        <v>1</v>
      </c>
      <c r="AF93" s="22">
        <v>1</v>
      </c>
      <c r="AG93" s="140">
        <v>1</v>
      </c>
      <c r="AH93" s="22"/>
      <c r="AI93" s="22"/>
      <c r="AJ93" s="22"/>
      <c r="AK93" s="143">
        <v>6000</v>
      </c>
      <c r="AL93" s="122"/>
      <c r="AM93" s="132">
        <f t="shared" si="90"/>
        <v>6000</v>
      </c>
      <c r="AN93" s="50">
        <f t="shared" si="89"/>
        <v>19</v>
      </c>
      <c r="AO93" s="25">
        <f t="shared" si="91"/>
        <v>114000</v>
      </c>
      <c r="AP93" s="2"/>
      <c r="BB93" s="127">
        <f t="shared" si="61"/>
        <v>0</v>
      </c>
      <c r="BC93" s="127">
        <f t="shared" si="93"/>
        <v>0</v>
      </c>
      <c r="BD93" s="127">
        <f t="shared" si="94"/>
        <v>6000</v>
      </c>
      <c r="BE93" s="127">
        <f t="shared" si="95"/>
        <v>6000</v>
      </c>
      <c r="BF93" s="127">
        <f t="shared" si="96"/>
        <v>6000</v>
      </c>
      <c r="BG93" s="127">
        <f t="shared" si="97"/>
        <v>6000</v>
      </c>
      <c r="BH93" s="127">
        <f t="shared" si="98"/>
        <v>6000</v>
      </c>
      <c r="BI93" s="127">
        <f t="shared" si="99"/>
        <v>6000</v>
      </c>
      <c r="BJ93" s="127">
        <f t="shared" si="100"/>
        <v>6000</v>
      </c>
      <c r="BK93" s="127">
        <f t="shared" si="101"/>
        <v>6000</v>
      </c>
      <c r="BL93" s="127">
        <f t="shared" si="102"/>
        <v>6000</v>
      </c>
      <c r="BM93" s="127">
        <f t="shared" si="103"/>
        <v>0</v>
      </c>
      <c r="BN93" s="82"/>
      <c r="BO93" s="127">
        <f t="shared" si="104"/>
        <v>0</v>
      </c>
      <c r="BP93" s="127">
        <f t="shared" si="74"/>
        <v>6000</v>
      </c>
      <c r="BQ93" s="127"/>
      <c r="BR93" s="127">
        <f t="shared" si="105"/>
        <v>6000</v>
      </c>
      <c r="BS93" s="127">
        <f t="shared" si="106"/>
        <v>6000</v>
      </c>
      <c r="BT93" s="127">
        <f t="shared" si="107"/>
        <v>6000</v>
      </c>
      <c r="BU93" s="127">
        <f t="shared" si="108"/>
        <v>6000</v>
      </c>
      <c r="BV93" s="127">
        <f t="shared" si="109"/>
        <v>6000</v>
      </c>
      <c r="BW93" s="127">
        <f t="shared" si="80"/>
        <v>6000</v>
      </c>
      <c r="BX93" s="127">
        <f t="shared" si="110"/>
        <v>0</v>
      </c>
      <c r="BY93" s="127">
        <f t="shared" si="111"/>
        <v>0</v>
      </c>
      <c r="BZ93" s="127">
        <f t="shared" si="112"/>
        <v>6000</v>
      </c>
      <c r="CA93" s="127">
        <f t="shared" si="113"/>
        <v>6000</v>
      </c>
      <c r="CB93" s="127">
        <f t="shared" si="85"/>
        <v>6000</v>
      </c>
      <c r="CC93" s="127">
        <f t="shared" si="114"/>
        <v>0</v>
      </c>
      <c r="CD93" s="127">
        <f t="shared" si="115"/>
        <v>0</v>
      </c>
      <c r="CE93" s="127">
        <f t="shared" si="116"/>
        <v>0</v>
      </c>
    </row>
    <row r="94" spans="1:83" ht="18" customHeight="1" thickBot="1" x14ac:dyDescent="0.3">
      <c r="A94" s="201"/>
      <c r="B94" s="191">
        <v>89</v>
      </c>
      <c r="C94" s="22">
        <v>11.4</v>
      </c>
      <c r="D94" s="23" t="s">
        <v>69</v>
      </c>
      <c r="E94" s="29" t="s">
        <v>143</v>
      </c>
      <c r="F94" s="22" t="s">
        <v>4</v>
      </c>
      <c r="G94" s="188"/>
      <c r="H94" s="188"/>
      <c r="I94" s="141"/>
      <c r="J94" s="22"/>
      <c r="K94" s="22">
        <v>1</v>
      </c>
      <c r="L94" s="22">
        <v>1</v>
      </c>
      <c r="M94" s="22">
        <v>1</v>
      </c>
      <c r="N94" s="22">
        <v>1</v>
      </c>
      <c r="O94" s="22">
        <v>1</v>
      </c>
      <c r="P94" s="22">
        <v>1</v>
      </c>
      <c r="Q94" s="22">
        <v>1</v>
      </c>
      <c r="R94" s="22">
        <v>1</v>
      </c>
      <c r="S94" s="22">
        <v>1</v>
      </c>
      <c r="T94" s="142"/>
      <c r="U94" s="141"/>
      <c r="V94" s="22">
        <v>2</v>
      </c>
      <c r="W94" s="22">
        <v>1</v>
      </c>
      <c r="X94" s="22">
        <v>1</v>
      </c>
      <c r="Y94" s="22">
        <v>1</v>
      </c>
      <c r="Z94" s="22">
        <v>1</v>
      </c>
      <c r="AA94" s="22">
        <v>1</v>
      </c>
      <c r="AB94" s="22">
        <v>1</v>
      </c>
      <c r="AC94" s="22"/>
      <c r="AD94" s="22"/>
      <c r="AE94" s="22">
        <v>1</v>
      </c>
      <c r="AF94" s="22">
        <v>1</v>
      </c>
      <c r="AG94" s="140">
        <v>1</v>
      </c>
      <c r="AH94" s="22"/>
      <c r="AI94" s="22"/>
      <c r="AJ94" s="22"/>
      <c r="AK94" s="143">
        <v>400</v>
      </c>
      <c r="AL94" s="122"/>
      <c r="AM94" s="132">
        <f t="shared" si="90"/>
        <v>400</v>
      </c>
      <c r="AN94" s="50">
        <f t="shared" si="89"/>
        <v>20</v>
      </c>
      <c r="AO94" s="25">
        <f t="shared" si="91"/>
        <v>8000</v>
      </c>
      <c r="AP94" s="2"/>
      <c r="BB94" s="127">
        <f t="shared" si="61"/>
        <v>0</v>
      </c>
      <c r="BC94" s="127">
        <f t="shared" si="93"/>
        <v>0</v>
      </c>
      <c r="BD94" s="127">
        <f t="shared" si="94"/>
        <v>400</v>
      </c>
      <c r="BE94" s="127">
        <f t="shared" si="95"/>
        <v>400</v>
      </c>
      <c r="BF94" s="127">
        <f t="shared" si="96"/>
        <v>400</v>
      </c>
      <c r="BG94" s="127">
        <f t="shared" si="97"/>
        <v>400</v>
      </c>
      <c r="BH94" s="127">
        <f t="shared" si="98"/>
        <v>400</v>
      </c>
      <c r="BI94" s="127">
        <f t="shared" si="99"/>
        <v>400</v>
      </c>
      <c r="BJ94" s="127">
        <f t="shared" si="100"/>
        <v>400</v>
      </c>
      <c r="BK94" s="127">
        <f t="shared" si="101"/>
        <v>400</v>
      </c>
      <c r="BL94" s="127">
        <f t="shared" si="102"/>
        <v>400</v>
      </c>
      <c r="BM94" s="127">
        <f t="shared" si="103"/>
        <v>0</v>
      </c>
      <c r="BN94" s="82"/>
      <c r="BO94" s="127">
        <f t="shared" si="104"/>
        <v>0</v>
      </c>
      <c r="BP94" s="127">
        <f t="shared" si="74"/>
        <v>800</v>
      </c>
      <c r="BQ94" s="127"/>
      <c r="BR94" s="127">
        <f t="shared" si="105"/>
        <v>400</v>
      </c>
      <c r="BS94" s="127">
        <f t="shared" si="106"/>
        <v>400</v>
      </c>
      <c r="BT94" s="127">
        <f t="shared" si="107"/>
        <v>400</v>
      </c>
      <c r="BU94" s="127">
        <f t="shared" si="108"/>
        <v>400</v>
      </c>
      <c r="BV94" s="127">
        <f t="shared" si="109"/>
        <v>400</v>
      </c>
      <c r="BW94" s="127">
        <f t="shared" si="80"/>
        <v>400</v>
      </c>
      <c r="BX94" s="127">
        <f t="shared" si="110"/>
        <v>0</v>
      </c>
      <c r="BY94" s="127">
        <f t="shared" si="111"/>
        <v>0</v>
      </c>
      <c r="BZ94" s="127">
        <f t="shared" si="112"/>
        <v>400</v>
      </c>
      <c r="CA94" s="127">
        <f t="shared" si="113"/>
        <v>400</v>
      </c>
      <c r="CB94" s="127">
        <f t="shared" si="85"/>
        <v>400</v>
      </c>
      <c r="CC94" s="127">
        <f t="shared" si="114"/>
        <v>0</v>
      </c>
      <c r="CD94" s="127">
        <f t="shared" si="115"/>
        <v>0</v>
      </c>
      <c r="CE94" s="127">
        <f t="shared" si="116"/>
        <v>0</v>
      </c>
    </row>
    <row r="95" spans="1:83" ht="16.5" customHeight="1" thickBot="1" x14ac:dyDescent="0.3">
      <c r="A95" s="202" t="s">
        <v>297</v>
      </c>
      <c r="B95" s="191">
        <v>90</v>
      </c>
      <c r="C95" s="10">
        <v>12.5</v>
      </c>
      <c r="D95" s="11" t="s">
        <v>332</v>
      </c>
      <c r="E95" s="13" t="s">
        <v>144</v>
      </c>
      <c r="F95" s="10" t="s">
        <v>4</v>
      </c>
      <c r="G95" s="188"/>
      <c r="H95" s="188"/>
      <c r="I95" s="128">
        <v>1</v>
      </c>
      <c r="J95" s="10"/>
      <c r="K95" s="10"/>
      <c r="L95" s="10"/>
      <c r="M95" s="10"/>
      <c r="N95" s="10"/>
      <c r="O95" s="10"/>
      <c r="P95" s="10"/>
      <c r="Q95" s="10"/>
      <c r="R95" s="10"/>
      <c r="S95" s="10"/>
      <c r="T95" s="129"/>
      <c r="U95" s="128"/>
      <c r="V95" s="10">
        <v>4</v>
      </c>
      <c r="W95" s="10"/>
      <c r="X95" s="10"/>
      <c r="Y95" s="10"/>
      <c r="Z95" s="10"/>
      <c r="AA95" s="10"/>
      <c r="AB95" s="10"/>
      <c r="AC95" s="10"/>
      <c r="AD95" s="10"/>
      <c r="AE95" s="10"/>
      <c r="AF95" s="10"/>
      <c r="AG95" s="130">
        <v>7</v>
      </c>
      <c r="AH95" s="10"/>
      <c r="AI95" s="10"/>
      <c r="AJ95" s="10"/>
      <c r="AK95" s="131">
        <v>1500</v>
      </c>
      <c r="AL95" s="124"/>
      <c r="AM95" s="132">
        <f t="shared" si="90"/>
        <v>1500</v>
      </c>
      <c r="AN95" s="50">
        <f t="shared" si="89"/>
        <v>12</v>
      </c>
      <c r="AO95" s="25">
        <f t="shared" si="91"/>
        <v>18000</v>
      </c>
      <c r="AP95" s="2"/>
      <c r="BB95" s="127">
        <f t="shared" si="61"/>
        <v>1500</v>
      </c>
      <c r="BC95" s="127">
        <f t="shared" si="93"/>
        <v>0</v>
      </c>
      <c r="BD95" s="127">
        <f t="shared" si="94"/>
        <v>0</v>
      </c>
      <c r="BE95" s="127">
        <f t="shared" si="95"/>
        <v>0</v>
      </c>
      <c r="BF95" s="127">
        <f t="shared" si="96"/>
        <v>0</v>
      </c>
      <c r="BG95" s="127">
        <f t="shared" si="97"/>
        <v>0</v>
      </c>
      <c r="BH95" s="127">
        <f t="shared" si="98"/>
        <v>0</v>
      </c>
      <c r="BI95" s="127">
        <f t="shared" si="99"/>
        <v>0</v>
      </c>
      <c r="BJ95" s="127">
        <f t="shared" si="100"/>
        <v>0</v>
      </c>
      <c r="BK95" s="127">
        <f t="shared" si="101"/>
        <v>0</v>
      </c>
      <c r="BL95" s="127">
        <f t="shared" si="102"/>
        <v>0</v>
      </c>
      <c r="BM95" s="127">
        <f t="shared" si="103"/>
        <v>0</v>
      </c>
      <c r="BN95" s="82"/>
      <c r="BO95" s="127">
        <f t="shared" si="104"/>
        <v>0</v>
      </c>
      <c r="BP95" s="127">
        <f t="shared" si="74"/>
        <v>6000</v>
      </c>
      <c r="BQ95" s="127"/>
      <c r="BR95" s="127">
        <f t="shared" si="105"/>
        <v>0</v>
      </c>
      <c r="BS95" s="127">
        <f t="shared" si="106"/>
        <v>0</v>
      </c>
      <c r="BT95" s="127">
        <f t="shared" si="107"/>
        <v>0</v>
      </c>
      <c r="BU95" s="127">
        <f t="shared" si="108"/>
        <v>0</v>
      </c>
      <c r="BV95" s="127">
        <f t="shared" si="109"/>
        <v>0</v>
      </c>
      <c r="BW95" s="127">
        <f t="shared" si="80"/>
        <v>0</v>
      </c>
      <c r="BX95" s="127">
        <f t="shared" si="110"/>
        <v>0</v>
      </c>
      <c r="BY95" s="127">
        <f t="shared" si="111"/>
        <v>0</v>
      </c>
      <c r="BZ95" s="127">
        <f t="shared" si="112"/>
        <v>0</v>
      </c>
      <c r="CA95" s="127">
        <f t="shared" si="113"/>
        <v>0</v>
      </c>
      <c r="CB95" s="127">
        <f t="shared" si="85"/>
        <v>10500</v>
      </c>
      <c r="CC95" s="127">
        <f t="shared" si="114"/>
        <v>0</v>
      </c>
      <c r="CD95" s="127">
        <f t="shared" si="115"/>
        <v>0</v>
      </c>
      <c r="CE95" s="127">
        <f t="shared" si="116"/>
        <v>0</v>
      </c>
    </row>
    <row r="96" spans="1:83" ht="16.5" customHeight="1" thickBot="1" x14ac:dyDescent="0.3">
      <c r="A96" s="203"/>
      <c r="B96" s="191">
        <v>91</v>
      </c>
      <c r="C96" s="10">
        <v>12.6</v>
      </c>
      <c r="D96" s="157" t="s">
        <v>345</v>
      </c>
      <c r="E96" s="13"/>
      <c r="F96" s="10" t="s">
        <v>4</v>
      </c>
      <c r="G96" s="188"/>
      <c r="H96" s="188"/>
      <c r="I96" s="128"/>
      <c r="J96" s="10"/>
      <c r="K96" s="10"/>
      <c r="L96" s="10"/>
      <c r="M96" s="10"/>
      <c r="N96" s="10"/>
      <c r="O96" s="10"/>
      <c r="P96" s="10"/>
      <c r="Q96" s="10"/>
      <c r="R96" s="10"/>
      <c r="S96" s="10"/>
      <c r="T96" s="129"/>
      <c r="U96" s="128"/>
      <c r="V96" s="10"/>
      <c r="W96" s="10"/>
      <c r="X96" s="10"/>
      <c r="Y96" s="10"/>
      <c r="Z96" s="10"/>
      <c r="AA96" s="10"/>
      <c r="AB96" s="10">
        <v>1</v>
      </c>
      <c r="AC96" s="10"/>
      <c r="AD96" s="10"/>
      <c r="AE96" s="10"/>
      <c r="AF96" s="10"/>
      <c r="AG96" s="130"/>
      <c r="AH96" s="10"/>
      <c r="AI96" s="10"/>
      <c r="AJ96" s="10"/>
      <c r="AK96" s="131">
        <v>1850</v>
      </c>
      <c r="AL96" s="124"/>
      <c r="AM96" s="132">
        <f t="shared" si="90"/>
        <v>1850</v>
      </c>
      <c r="AN96" s="50">
        <f t="shared" si="89"/>
        <v>1</v>
      </c>
      <c r="AO96" s="25">
        <f t="shared" si="91"/>
        <v>1850</v>
      </c>
      <c r="AP96" s="2"/>
      <c r="BB96" s="127"/>
      <c r="BC96" s="127">
        <f t="shared" si="93"/>
        <v>0</v>
      </c>
      <c r="BD96" s="127">
        <f t="shared" si="94"/>
        <v>0</v>
      </c>
      <c r="BE96" s="127">
        <f t="shared" si="95"/>
        <v>0</v>
      </c>
      <c r="BF96" s="127">
        <f t="shared" si="96"/>
        <v>0</v>
      </c>
      <c r="BG96" s="127">
        <f t="shared" si="97"/>
        <v>0</v>
      </c>
      <c r="BH96" s="127">
        <f t="shared" si="98"/>
        <v>0</v>
      </c>
      <c r="BI96" s="127">
        <f t="shared" si="99"/>
        <v>0</v>
      </c>
      <c r="BJ96" s="127">
        <f t="shared" si="100"/>
        <v>0</v>
      </c>
      <c r="BK96" s="127">
        <f t="shared" si="101"/>
        <v>0</v>
      </c>
      <c r="BL96" s="127">
        <f t="shared" si="102"/>
        <v>0</v>
      </c>
      <c r="BM96" s="127">
        <f t="shared" si="103"/>
        <v>0</v>
      </c>
      <c r="BN96" s="82"/>
      <c r="BO96" s="127">
        <f t="shared" si="104"/>
        <v>0</v>
      </c>
      <c r="BP96" s="127"/>
      <c r="BQ96" s="127"/>
      <c r="BR96" s="127">
        <f t="shared" si="105"/>
        <v>0</v>
      </c>
      <c r="BS96" s="127">
        <f t="shared" si="106"/>
        <v>0</v>
      </c>
      <c r="BT96" s="127">
        <f t="shared" si="107"/>
        <v>0</v>
      </c>
      <c r="BU96" s="127">
        <f t="shared" si="108"/>
        <v>0</v>
      </c>
      <c r="BV96" s="127">
        <f t="shared" si="109"/>
        <v>0</v>
      </c>
      <c r="BW96" s="127"/>
      <c r="BX96" s="127">
        <f t="shared" si="110"/>
        <v>0</v>
      </c>
      <c r="BY96" s="127">
        <f t="shared" si="111"/>
        <v>0</v>
      </c>
      <c r="BZ96" s="127">
        <f t="shared" si="112"/>
        <v>0</v>
      </c>
      <c r="CA96" s="127">
        <f t="shared" si="113"/>
        <v>0</v>
      </c>
      <c r="CB96" s="127"/>
      <c r="CC96" s="127">
        <f t="shared" si="114"/>
        <v>0</v>
      </c>
      <c r="CD96" s="127">
        <f t="shared" si="115"/>
        <v>0</v>
      </c>
      <c r="CE96" s="127">
        <f t="shared" si="116"/>
        <v>0</v>
      </c>
    </row>
    <row r="97" spans="1:83" ht="30.75" customHeight="1" thickBot="1" x14ac:dyDescent="0.3">
      <c r="A97" s="203"/>
      <c r="B97" s="191">
        <v>92</v>
      </c>
      <c r="C97" s="10">
        <v>12.7</v>
      </c>
      <c r="D97" s="11" t="s">
        <v>333</v>
      </c>
      <c r="E97" s="13" t="s">
        <v>145</v>
      </c>
      <c r="F97" s="10" t="s">
        <v>4</v>
      </c>
      <c r="G97" s="188"/>
      <c r="H97" s="188"/>
      <c r="I97" s="128"/>
      <c r="J97" s="10">
        <v>1</v>
      </c>
      <c r="K97" s="10"/>
      <c r="L97" s="10"/>
      <c r="M97" s="10"/>
      <c r="N97" s="10"/>
      <c r="O97" s="10"/>
      <c r="P97" s="10"/>
      <c r="Q97" s="10"/>
      <c r="R97" s="10"/>
      <c r="S97" s="10"/>
      <c r="T97" s="129"/>
      <c r="U97" s="128">
        <v>1</v>
      </c>
      <c r="V97" s="10"/>
      <c r="W97" s="10"/>
      <c r="X97" s="10"/>
      <c r="Y97" s="10"/>
      <c r="Z97" s="10"/>
      <c r="AA97" s="10"/>
      <c r="AB97" s="10"/>
      <c r="AC97" s="10"/>
      <c r="AD97" s="10"/>
      <c r="AE97" s="10"/>
      <c r="AF97" s="10"/>
      <c r="AG97" s="130"/>
      <c r="AH97" s="10"/>
      <c r="AI97" s="10">
        <v>2</v>
      </c>
      <c r="AJ97" s="10"/>
      <c r="AK97" s="131">
        <v>1700</v>
      </c>
      <c r="AL97" s="124"/>
      <c r="AM97" s="132">
        <f t="shared" si="90"/>
        <v>1700</v>
      </c>
      <c r="AN97" s="50">
        <f t="shared" si="89"/>
        <v>4</v>
      </c>
      <c r="AO97" s="25">
        <f t="shared" si="91"/>
        <v>6800</v>
      </c>
      <c r="AP97" s="2"/>
      <c r="BB97" s="127">
        <f t="shared" ref="BB97:BB121" si="117">AK97*I97</f>
        <v>0</v>
      </c>
      <c r="BC97" s="127">
        <f t="shared" si="93"/>
        <v>1700</v>
      </c>
      <c r="BD97" s="127">
        <f t="shared" si="94"/>
        <v>0</v>
      </c>
      <c r="BE97" s="127">
        <f t="shared" si="95"/>
        <v>0</v>
      </c>
      <c r="BF97" s="127">
        <f t="shared" si="96"/>
        <v>0</v>
      </c>
      <c r="BG97" s="127">
        <f t="shared" si="97"/>
        <v>0</v>
      </c>
      <c r="BH97" s="127">
        <f t="shared" si="98"/>
        <v>0</v>
      </c>
      <c r="BI97" s="127">
        <f t="shared" si="99"/>
        <v>0</v>
      </c>
      <c r="BJ97" s="127">
        <f t="shared" si="100"/>
        <v>0</v>
      </c>
      <c r="BK97" s="127">
        <f t="shared" si="101"/>
        <v>0</v>
      </c>
      <c r="BL97" s="127">
        <f t="shared" si="102"/>
        <v>0</v>
      </c>
      <c r="BM97" s="127">
        <f t="shared" si="103"/>
        <v>0</v>
      </c>
      <c r="BN97" s="82"/>
      <c r="BO97" s="127">
        <f t="shared" si="104"/>
        <v>1700</v>
      </c>
      <c r="BP97" s="127">
        <f t="shared" ref="BP97:BP141" si="118">AK97*V97</f>
        <v>0</v>
      </c>
      <c r="BQ97" s="127"/>
      <c r="BR97" s="127">
        <f t="shared" si="105"/>
        <v>0</v>
      </c>
      <c r="BS97" s="127">
        <f t="shared" si="106"/>
        <v>0</v>
      </c>
      <c r="BT97" s="127">
        <f t="shared" si="107"/>
        <v>0</v>
      </c>
      <c r="BU97" s="127">
        <f t="shared" si="108"/>
        <v>0</v>
      </c>
      <c r="BV97" s="127">
        <f t="shared" si="109"/>
        <v>0</v>
      </c>
      <c r="BW97" s="127">
        <f t="shared" ref="BW97:BW141" si="119">AK97*AB97</f>
        <v>0</v>
      </c>
      <c r="BX97" s="127">
        <f t="shared" si="110"/>
        <v>0</v>
      </c>
      <c r="BY97" s="127">
        <f t="shared" si="111"/>
        <v>0</v>
      </c>
      <c r="BZ97" s="127">
        <f t="shared" si="112"/>
        <v>0</v>
      </c>
      <c r="CA97" s="127">
        <f t="shared" si="113"/>
        <v>0</v>
      </c>
      <c r="CB97" s="127">
        <f t="shared" ref="CB97:CB113" si="120">AK97*AG97</f>
        <v>0</v>
      </c>
      <c r="CC97" s="127">
        <f t="shared" si="114"/>
        <v>0</v>
      </c>
      <c r="CD97" s="127">
        <f t="shared" si="115"/>
        <v>3400</v>
      </c>
      <c r="CE97" s="127">
        <f t="shared" si="116"/>
        <v>0</v>
      </c>
    </row>
    <row r="98" spans="1:83" ht="41.25" customHeight="1" thickBot="1" x14ac:dyDescent="0.3">
      <c r="A98" s="204"/>
      <c r="B98" s="191">
        <v>93</v>
      </c>
      <c r="C98" s="10">
        <v>12.8</v>
      </c>
      <c r="D98" s="11" t="s">
        <v>73</v>
      </c>
      <c r="E98" s="13" t="s">
        <v>145</v>
      </c>
      <c r="F98" s="10" t="s">
        <v>4</v>
      </c>
      <c r="G98" s="188"/>
      <c r="H98" s="188"/>
      <c r="I98" s="128"/>
      <c r="J98" s="10"/>
      <c r="K98" s="10"/>
      <c r="L98" s="10"/>
      <c r="M98" s="10"/>
      <c r="N98" s="10"/>
      <c r="O98" s="10"/>
      <c r="P98" s="10"/>
      <c r="Q98" s="10"/>
      <c r="R98" s="10"/>
      <c r="S98" s="10"/>
      <c r="T98" s="129"/>
      <c r="U98" s="128"/>
      <c r="V98" s="10">
        <v>3</v>
      </c>
      <c r="W98" s="10">
        <v>2</v>
      </c>
      <c r="X98" s="10"/>
      <c r="Y98" s="10"/>
      <c r="Z98" s="10"/>
      <c r="AA98" s="10">
        <v>5</v>
      </c>
      <c r="AB98" s="10">
        <v>5</v>
      </c>
      <c r="AC98" s="10"/>
      <c r="AD98" s="10"/>
      <c r="AE98" s="10">
        <v>5</v>
      </c>
      <c r="AF98" s="10"/>
      <c r="AG98" s="130">
        <v>1</v>
      </c>
      <c r="AH98" s="10"/>
      <c r="AI98" s="10"/>
      <c r="AJ98" s="10"/>
      <c r="AK98" s="131">
        <v>1400</v>
      </c>
      <c r="AL98" s="124"/>
      <c r="AM98" s="132">
        <f t="shared" si="90"/>
        <v>1400</v>
      </c>
      <c r="AN98" s="50">
        <f t="shared" si="89"/>
        <v>21</v>
      </c>
      <c r="AO98" s="25">
        <f t="shared" si="91"/>
        <v>29400</v>
      </c>
      <c r="AP98" s="2"/>
      <c r="BB98" s="127">
        <f t="shared" si="117"/>
        <v>0</v>
      </c>
      <c r="BC98" s="127">
        <f t="shared" si="93"/>
        <v>0</v>
      </c>
      <c r="BD98" s="127">
        <f t="shared" si="94"/>
        <v>0</v>
      </c>
      <c r="BE98" s="127">
        <f t="shared" si="95"/>
        <v>0</v>
      </c>
      <c r="BF98" s="127">
        <f t="shared" si="96"/>
        <v>0</v>
      </c>
      <c r="BG98" s="127">
        <f t="shared" si="97"/>
        <v>0</v>
      </c>
      <c r="BH98" s="127">
        <f t="shared" si="98"/>
        <v>0</v>
      </c>
      <c r="BI98" s="127">
        <f t="shared" si="99"/>
        <v>0</v>
      </c>
      <c r="BJ98" s="127">
        <f t="shared" si="100"/>
        <v>0</v>
      </c>
      <c r="BK98" s="127">
        <f t="shared" si="101"/>
        <v>0</v>
      </c>
      <c r="BL98" s="127">
        <f t="shared" si="102"/>
        <v>0</v>
      </c>
      <c r="BM98" s="127">
        <f t="shared" si="103"/>
        <v>0</v>
      </c>
      <c r="BN98" s="82"/>
      <c r="BO98" s="127">
        <f t="shared" si="104"/>
        <v>0</v>
      </c>
      <c r="BP98" s="127">
        <f t="shared" si="118"/>
        <v>4200</v>
      </c>
      <c r="BQ98" s="127"/>
      <c r="BR98" s="127">
        <f t="shared" si="105"/>
        <v>2800</v>
      </c>
      <c r="BS98" s="127">
        <f t="shared" si="106"/>
        <v>0</v>
      </c>
      <c r="BT98" s="127">
        <f t="shared" si="107"/>
        <v>0</v>
      </c>
      <c r="BU98" s="127">
        <f t="shared" si="108"/>
        <v>0</v>
      </c>
      <c r="BV98" s="127">
        <f t="shared" si="109"/>
        <v>7000</v>
      </c>
      <c r="BW98" s="127">
        <f t="shared" si="119"/>
        <v>7000</v>
      </c>
      <c r="BX98" s="127">
        <f t="shared" si="110"/>
        <v>0</v>
      </c>
      <c r="BY98" s="127">
        <f t="shared" si="111"/>
        <v>0</v>
      </c>
      <c r="BZ98" s="127">
        <f t="shared" si="112"/>
        <v>7000</v>
      </c>
      <c r="CA98" s="127">
        <f t="shared" si="113"/>
        <v>0</v>
      </c>
      <c r="CB98" s="127">
        <f t="shared" si="120"/>
        <v>1400</v>
      </c>
      <c r="CC98" s="127">
        <f t="shared" si="114"/>
        <v>0</v>
      </c>
      <c r="CD98" s="127">
        <f t="shared" si="115"/>
        <v>0</v>
      </c>
      <c r="CE98" s="127">
        <f t="shared" si="116"/>
        <v>0</v>
      </c>
    </row>
    <row r="99" spans="1:83" s="18" customFormat="1" ht="18" customHeight="1" thickBot="1" x14ac:dyDescent="0.3">
      <c r="A99" s="199" t="s">
        <v>21</v>
      </c>
      <c r="B99" s="191">
        <v>94</v>
      </c>
      <c r="C99" s="22">
        <v>13.1</v>
      </c>
      <c r="D99" s="23" t="s">
        <v>75</v>
      </c>
      <c r="E99" s="29" t="s">
        <v>146</v>
      </c>
      <c r="F99" s="22" t="s">
        <v>102</v>
      </c>
      <c r="G99" s="188"/>
      <c r="H99" s="188"/>
      <c r="I99" s="141"/>
      <c r="J99" s="22"/>
      <c r="K99" s="22"/>
      <c r="L99" s="22"/>
      <c r="M99" s="22"/>
      <c r="N99" s="22"/>
      <c r="O99" s="22"/>
      <c r="P99" s="22"/>
      <c r="Q99" s="22"/>
      <c r="R99" s="22"/>
      <c r="S99" s="22"/>
      <c r="T99" s="142"/>
      <c r="U99" s="141"/>
      <c r="V99" s="22">
        <v>150</v>
      </c>
      <c r="W99" s="22"/>
      <c r="X99" s="22">
        <v>300</v>
      </c>
      <c r="Y99" s="22"/>
      <c r="Z99" s="22"/>
      <c r="AA99" s="22"/>
      <c r="AB99" s="22"/>
      <c r="AC99" s="22"/>
      <c r="AD99" s="22"/>
      <c r="AE99" s="22"/>
      <c r="AF99" s="22"/>
      <c r="AG99" s="140"/>
      <c r="AH99" s="22"/>
      <c r="AI99" s="22"/>
      <c r="AJ99" s="22"/>
      <c r="AK99" s="143">
        <v>8</v>
      </c>
      <c r="AL99" s="122"/>
      <c r="AM99" s="132">
        <f t="shared" si="90"/>
        <v>8</v>
      </c>
      <c r="AN99" s="50">
        <f t="shared" si="89"/>
        <v>450</v>
      </c>
      <c r="AO99" s="25">
        <f t="shared" si="91"/>
        <v>3600</v>
      </c>
      <c r="AP99" s="17"/>
      <c r="BB99" s="127">
        <f t="shared" si="117"/>
        <v>0</v>
      </c>
      <c r="BC99" s="127">
        <f t="shared" si="93"/>
        <v>0</v>
      </c>
      <c r="BD99" s="127">
        <f t="shared" si="94"/>
        <v>0</v>
      </c>
      <c r="BE99" s="127">
        <f t="shared" si="95"/>
        <v>0</v>
      </c>
      <c r="BF99" s="127">
        <f t="shared" si="96"/>
        <v>0</v>
      </c>
      <c r="BG99" s="127">
        <f t="shared" si="97"/>
        <v>0</v>
      </c>
      <c r="BH99" s="127">
        <f t="shared" si="98"/>
        <v>0</v>
      </c>
      <c r="BI99" s="127">
        <f t="shared" si="99"/>
        <v>0</v>
      </c>
      <c r="BJ99" s="127">
        <f t="shared" si="100"/>
        <v>0</v>
      </c>
      <c r="BK99" s="127">
        <f t="shared" si="101"/>
        <v>0</v>
      </c>
      <c r="BL99" s="127">
        <f t="shared" si="102"/>
        <v>0</v>
      </c>
      <c r="BM99" s="127">
        <f t="shared" si="103"/>
        <v>0</v>
      </c>
      <c r="BN99" s="82"/>
      <c r="BO99" s="127">
        <f t="shared" si="104"/>
        <v>0</v>
      </c>
      <c r="BP99" s="127">
        <f t="shared" si="118"/>
        <v>1200</v>
      </c>
      <c r="BQ99" s="127"/>
      <c r="BR99" s="127">
        <f t="shared" si="105"/>
        <v>0</v>
      </c>
      <c r="BS99" s="127">
        <f t="shared" si="106"/>
        <v>2400</v>
      </c>
      <c r="BT99" s="127">
        <f t="shared" si="107"/>
        <v>0</v>
      </c>
      <c r="BU99" s="127">
        <f t="shared" si="108"/>
        <v>0</v>
      </c>
      <c r="BV99" s="127">
        <f t="shared" si="109"/>
        <v>0</v>
      </c>
      <c r="BW99" s="127">
        <f t="shared" si="119"/>
        <v>0</v>
      </c>
      <c r="BX99" s="127">
        <f t="shared" si="110"/>
        <v>0</v>
      </c>
      <c r="BY99" s="127">
        <f t="shared" si="111"/>
        <v>0</v>
      </c>
      <c r="BZ99" s="127">
        <f t="shared" si="112"/>
        <v>0</v>
      </c>
      <c r="CA99" s="127">
        <f t="shared" si="113"/>
        <v>0</v>
      </c>
      <c r="CB99" s="127">
        <f t="shared" si="120"/>
        <v>0</v>
      </c>
      <c r="CC99" s="127">
        <f t="shared" si="114"/>
        <v>0</v>
      </c>
      <c r="CD99" s="127">
        <f t="shared" si="115"/>
        <v>0</v>
      </c>
      <c r="CE99" s="127">
        <f t="shared" si="116"/>
        <v>0</v>
      </c>
    </row>
    <row r="100" spans="1:83" s="135" customFormat="1" ht="18" customHeight="1" thickBot="1" x14ac:dyDescent="0.3">
      <c r="A100" s="200"/>
      <c r="B100" s="191">
        <v>95</v>
      </c>
      <c r="C100" s="22">
        <v>13.2</v>
      </c>
      <c r="D100" s="23" t="s">
        <v>112</v>
      </c>
      <c r="E100" s="156" t="s">
        <v>351</v>
      </c>
      <c r="F100" s="22" t="s">
        <v>102</v>
      </c>
      <c r="G100" s="188"/>
      <c r="H100" s="188"/>
      <c r="I100" s="22"/>
      <c r="J100" s="22"/>
      <c r="K100" s="22"/>
      <c r="L100" s="22">
        <v>50</v>
      </c>
      <c r="M100" s="22">
        <v>50</v>
      </c>
      <c r="N100" s="22">
        <v>50</v>
      </c>
      <c r="O100" s="22">
        <v>50</v>
      </c>
      <c r="P100" s="22">
        <v>50</v>
      </c>
      <c r="Q100" s="22">
        <v>50</v>
      </c>
      <c r="R100" s="22">
        <v>50</v>
      </c>
      <c r="S100" s="22">
        <v>50</v>
      </c>
      <c r="T100" s="22">
        <v>60</v>
      </c>
      <c r="U100" s="22"/>
      <c r="V100" s="22">
        <v>300</v>
      </c>
      <c r="W100" s="22">
        <v>30</v>
      </c>
      <c r="X100" s="22">
        <v>30</v>
      </c>
      <c r="Y100" s="22"/>
      <c r="Z100" s="22"/>
      <c r="AA100" s="22"/>
      <c r="AB100" s="22"/>
      <c r="AC100" s="22">
        <v>120</v>
      </c>
      <c r="AD100" s="22">
        <v>120</v>
      </c>
      <c r="AE100" s="22"/>
      <c r="AF100" s="22"/>
      <c r="AG100" s="22"/>
      <c r="AH100" s="22">
        <v>50</v>
      </c>
      <c r="AI100" s="22"/>
      <c r="AJ100" s="22">
        <v>60</v>
      </c>
      <c r="AK100" s="140">
        <f>2.88*1.3</f>
        <v>3.7439999999999998</v>
      </c>
      <c r="AL100" s="122"/>
      <c r="AM100" s="132">
        <f t="shared" si="90"/>
        <v>3.7439999999999998</v>
      </c>
      <c r="AN100" s="50">
        <f t="shared" si="89"/>
        <v>1170</v>
      </c>
      <c r="AO100" s="25">
        <f t="shared" si="91"/>
        <v>4380.4799999999996</v>
      </c>
      <c r="AP100" s="134"/>
      <c r="BB100" s="136">
        <f t="shared" si="117"/>
        <v>0</v>
      </c>
      <c r="BC100" s="136">
        <f t="shared" si="93"/>
        <v>0</v>
      </c>
      <c r="BD100" s="136">
        <f t="shared" si="94"/>
        <v>0</v>
      </c>
      <c r="BE100" s="136">
        <f t="shared" si="95"/>
        <v>187.2</v>
      </c>
      <c r="BF100" s="136">
        <f t="shared" si="96"/>
        <v>187.2</v>
      </c>
      <c r="BG100" s="136">
        <f t="shared" si="97"/>
        <v>187.2</v>
      </c>
      <c r="BH100" s="136">
        <f t="shared" si="98"/>
        <v>187.2</v>
      </c>
      <c r="BI100" s="136">
        <f t="shared" si="99"/>
        <v>187.2</v>
      </c>
      <c r="BJ100" s="136">
        <f t="shared" si="100"/>
        <v>187.2</v>
      </c>
      <c r="BK100" s="136">
        <f t="shared" si="101"/>
        <v>187.2</v>
      </c>
      <c r="BL100" s="136">
        <f t="shared" si="102"/>
        <v>187.2</v>
      </c>
      <c r="BM100" s="136">
        <f t="shared" si="103"/>
        <v>224.64</v>
      </c>
      <c r="BN100" s="137"/>
      <c r="BO100" s="136">
        <f t="shared" si="104"/>
        <v>0</v>
      </c>
      <c r="BP100" s="136">
        <f t="shared" si="118"/>
        <v>1123.1999999999998</v>
      </c>
      <c r="BQ100" s="136"/>
      <c r="BR100" s="136">
        <f t="shared" si="105"/>
        <v>112.32</v>
      </c>
      <c r="BS100" s="136">
        <f t="shared" si="106"/>
        <v>112.32</v>
      </c>
      <c r="BT100" s="136">
        <f t="shared" si="107"/>
        <v>0</v>
      </c>
      <c r="BU100" s="136">
        <f t="shared" si="108"/>
        <v>0</v>
      </c>
      <c r="BV100" s="136">
        <f t="shared" si="109"/>
        <v>0</v>
      </c>
      <c r="BW100" s="136">
        <f t="shared" si="119"/>
        <v>0</v>
      </c>
      <c r="BX100" s="136">
        <f t="shared" si="110"/>
        <v>449.28</v>
      </c>
      <c r="BY100" s="136">
        <f t="shared" si="111"/>
        <v>449.28</v>
      </c>
      <c r="BZ100" s="136">
        <f t="shared" si="112"/>
        <v>0</v>
      </c>
      <c r="CA100" s="136">
        <f t="shared" si="113"/>
        <v>0</v>
      </c>
      <c r="CB100" s="136">
        <f t="shared" si="120"/>
        <v>0</v>
      </c>
      <c r="CC100" s="136">
        <f t="shared" si="114"/>
        <v>187.2</v>
      </c>
      <c r="CD100" s="136">
        <f t="shared" si="115"/>
        <v>0</v>
      </c>
      <c r="CE100" s="136">
        <f t="shared" si="116"/>
        <v>224.64</v>
      </c>
    </row>
    <row r="101" spans="1:83" s="135" customFormat="1" ht="18" customHeight="1" thickBot="1" x14ac:dyDescent="0.3">
      <c r="A101" s="200"/>
      <c r="B101" s="191">
        <v>96</v>
      </c>
      <c r="C101" s="22">
        <v>13.3</v>
      </c>
      <c r="D101" s="23" t="s">
        <v>36</v>
      </c>
      <c r="E101" s="156" t="s">
        <v>352</v>
      </c>
      <c r="F101" s="22" t="s">
        <v>102</v>
      </c>
      <c r="G101" s="188"/>
      <c r="H101" s="188"/>
      <c r="I101" s="22"/>
      <c r="J101" s="22"/>
      <c r="K101" s="22"/>
      <c r="L101" s="22"/>
      <c r="M101" s="22"/>
      <c r="N101" s="22"/>
      <c r="O101" s="22"/>
      <c r="P101" s="22"/>
      <c r="Q101" s="22"/>
      <c r="R101" s="22"/>
      <c r="S101" s="22"/>
      <c r="T101" s="22">
        <v>60</v>
      </c>
      <c r="U101" s="22"/>
      <c r="V101" s="22"/>
      <c r="W101" s="22"/>
      <c r="X101" s="22">
        <v>700</v>
      </c>
      <c r="Y101" s="22"/>
      <c r="Z101" s="22"/>
      <c r="AA101" s="22"/>
      <c r="AB101" s="22"/>
      <c r="AC101" s="22">
        <v>600</v>
      </c>
      <c r="AD101" s="22">
        <v>600</v>
      </c>
      <c r="AE101" s="22"/>
      <c r="AF101" s="22"/>
      <c r="AG101" s="22"/>
      <c r="AH101" s="22">
        <v>50</v>
      </c>
      <c r="AI101" s="22">
        <v>400</v>
      </c>
      <c r="AJ101" s="22">
        <v>60</v>
      </c>
      <c r="AK101" s="140">
        <f>14.47*1.3</f>
        <v>18.811</v>
      </c>
      <c r="AL101" s="122"/>
      <c r="AM101" s="132">
        <f t="shared" si="90"/>
        <v>18.811</v>
      </c>
      <c r="AN101" s="50">
        <f t="shared" ref="AN101:AN132" si="121">SUM(I101:AJ101)</f>
        <v>2470</v>
      </c>
      <c r="AO101" s="25">
        <f t="shared" si="91"/>
        <v>46463.17</v>
      </c>
      <c r="AP101" s="134"/>
      <c r="BB101" s="136">
        <f t="shared" si="117"/>
        <v>0</v>
      </c>
      <c r="BC101" s="136">
        <f t="shared" si="93"/>
        <v>0</v>
      </c>
      <c r="BD101" s="136">
        <f t="shared" si="94"/>
        <v>0</v>
      </c>
      <c r="BE101" s="136">
        <f t="shared" si="95"/>
        <v>0</v>
      </c>
      <c r="BF101" s="136">
        <f t="shared" si="96"/>
        <v>0</v>
      </c>
      <c r="BG101" s="136">
        <f t="shared" si="97"/>
        <v>0</v>
      </c>
      <c r="BH101" s="136">
        <f t="shared" si="98"/>
        <v>0</v>
      </c>
      <c r="BI101" s="136">
        <f t="shared" si="99"/>
        <v>0</v>
      </c>
      <c r="BJ101" s="136">
        <f t="shared" si="100"/>
        <v>0</v>
      </c>
      <c r="BK101" s="136">
        <f t="shared" si="101"/>
        <v>0</v>
      </c>
      <c r="BL101" s="136">
        <f t="shared" si="102"/>
        <v>0</v>
      </c>
      <c r="BM101" s="136">
        <f t="shared" si="103"/>
        <v>1128.6600000000001</v>
      </c>
      <c r="BN101" s="137"/>
      <c r="BO101" s="136">
        <f t="shared" si="104"/>
        <v>0</v>
      </c>
      <c r="BP101" s="136">
        <f t="shared" si="118"/>
        <v>0</v>
      </c>
      <c r="BQ101" s="136"/>
      <c r="BR101" s="136">
        <f t="shared" si="105"/>
        <v>0</v>
      </c>
      <c r="BS101" s="136">
        <f t="shared" si="106"/>
        <v>13167.7</v>
      </c>
      <c r="BT101" s="136">
        <f t="shared" si="107"/>
        <v>0</v>
      </c>
      <c r="BU101" s="136">
        <f t="shared" si="108"/>
        <v>0</v>
      </c>
      <c r="BV101" s="136">
        <f t="shared" si="109"/>
        <v>0</v>
      </c>
      <c r="BW101" s="136">
        <f t="shared" si="119"/>
        <v>0</v>
      </c>
      <c r="BX101" s="136">
        <f t="shared" si="110"/>
        <v>11286.6</v>
      </c>
      <c r="BY101" s="136">
        <f t="shared" si="111"/>
        <v>11286.6</v>
      </c>
      <c r="BZ101" s="136">
        <f t="shared" si="112"/>
        <v>0</v>
      </c>
      <c r="CA101" s="136">
        <f t="shared" si="113"/>
        <v>0</v>
      </c>
      <c r="CB101" s="136">
        <f t="shared" si="120"/>
        <v>0</v>
      </c>
      <c r="CC101" s="136">
        <f t="shared" si="114"/>
        <v>940.55</v>
      </c>
      <c r="CD101" s="136">
        <f t="shared" si="115"/>
        <v>7524.4</v>
      </c>
      <c r="CE101" s="136">
        <f t="shared" si="116"/>
        <v>1128.6600000000001</v>
      </c>
    </row>
    <row r="102" spans="1:83" s="18" customFormat="1" ht="33.75" customHeight="1" thickBot="1" x14ac:dyDescent="0.3">
      <c r="A102" s="200"/>
      <c r="B102" s="191">
        <v>97</v>
      </c>
      <c r="C102" s="22">
        <v>13.4</v>
      </c>
      <c r="D102" s="23" t="s">
        <v>50</v>
      </c>
      <c r="E102" s="156" t="s">
        <v>148</v>
      </c>
      <c r="F102" s="22" t="s">
        <v>102</v>
      </c>
      <c r="G102" s="188"/>
      <c r="H102" s="188"/>
      <c r="I102" s="141"/>
      <c r="J102" s="22"/>
      <c r="K102" s="22"/>
      <c r="L102" s="22"/>
      <c r="M102" s="22"/>
      <c r="N102" s="22"/>
      <c r="O102" s="22"/>
      <c r="P102" s="22"/>
      <c r="Q102" s="22"/>
      <c r="R102" s="22"/>
      <c r="S102" s="22"/>
      <c r="T102" s="142"/>
      <c r="U102" s="141"/>
      <c r="V102" s="22"/>
      <c r="W102" s="22">
        <f>20*W83</f>
        <v>140</v>
      </c>
      <c r="X102" s="22">
        <v>200</v>
      </c>
      <c r="Y102" s="22"/>
      <c r="Z102" s="22"/>
      <c r="AA102" s="22"/>
      <c r="AB102" s="22"/>
      <c r="AC102" s="22">
        <f>20*AC83</f>
        <v>20</v>
      </c>
      <c r="AD102" s="22">
        <f>20*AD83</f>
        <v>20</v>
      </c>
      <c r="AE102" s="22"/>
      <c r="AF102" s="22"/>
      <c r="AG102" s="22"/>
      <c r="AH102" s="22"/>
      <c r="AI102" s="22"/>
      <c r="AJ102" s="22"/>
      <c r="AK102" s="143">
        <v>9</v>
      </c>
      <c r="AL102" s="122"/>
      <c r="AM102" s="132">
        <f t="shared" si="90"/>
        <v>9</v>
      </c>
      <c r="AN102" s="50">
        <f t="shared" si="121"/>
        <v>380</v>
      </c>
      <c r="AO102" s="25">
        <f t="shared" si="91"/>
        <v>3420</v>
      </c>
      <c r="AP102" s="17"/>
      <c r="BB102" s="127">
        <f t="shared" si="117"/>
        <v>0</v>
      </c>
      <c r="BC102" s="127">
        <f t="shared" si="93"/>
        <v>0</v>
      </c>
      <c r="BD102" s="127">
        <f t="shared" si="94"/>
        <v>0</v>
      </c>
      <c r="BE102" s="127">
        <f t="shared" si="95"/>
        <v>0</v>
      </c>
      <c r="BF102" s="127">
        <f t="shared" si="96"/>
        <v>0</v>
      </c>
      <c r="BG102" s="127">
        <f t="shared" si="97"/>
        <v>0</v>
      </c>
      <c r="BH102" s="127">
        <f t="shared" si="98"/>
        <v>0</v>
      </c>
      <c r="BI102" s="127">
        <f t="shared" si="99"/>
        <v>0</v>
      </c>
      <c r="BJ102" s="127">
        <f t="shared" si="100"/>
        <v>0</v>
      </c>
      <c r="BK102" s="127">
        <f t="shared" si="101"/>
        <v>0</v>
      </c>
      <c r="BL102" s="127">
        <f t="shared" si="102"/>
        <v>0</v>
      </c>
      <c r="BM102" s="127">
        <f t="shared" si="103"/>
        <v>0</v>
      </c>
      <c r="BN102" s="82"/>
      <c r="BO102" s="127">
        <f t="shared" si="104"/>
        <v>0</v>
      </c>
      <c r="BP102" s="127">
        <f t="shared" si="118"/>
        <v>0</v>
      </c>
      <c r="BQ102" s="127"/>
      <c r="BR102" s="127">
        <f t="shared" si="105"/>
        <v>1260</v>
      </c>
      <c r="BS102" s="127">
        <f t="shared" si="106"/>
        <v>1800</v>
      </c>
      <c r="BT102" s="127">
        <f t="shared" si="107"/>
        <v>0</v>
      </c>
      <c r="BU102" s="127">
        <f t="shared" si="108"/>
        <v>0</v>
      </c>
      <c r="BV102" s="127">
        <f t="shared" si="109"/>
        <v>0</v>
      </c>
      <c r="BW102" s="127">
        <f t="shared" si="119"/>
        <v>0</v>
      </c>
      <c r="BX102" s="127">
        <f t="shared" si="110"/>
        <v>180</v>
      </c>
      <c r="BY102" s="127">
        <f t="shared" si="111"/>
        <v>180</v>
      </c>
      <c r="BZ102" s="127">
        <f t="shared" si="112"/>
        <v>0</v>
      </c>
      <c r="CA102" s="127">
        <f t="shared" si="113"/>
        <v>0</v>
      </c>
      <c r="CB102" s="127">
        <f t="shared" si="120"/>
        <v>0</v>
      </c>
      <c r="CC102" s="127">
        <f t="shared" si="114"/>
        <v>0</v>
      </c>
      <c r="CD102" s="127">
        <f t="shared" si="115"/>
        <v>0</v>
      </c>
      <c r="CE102" s="127">
        <f t="shared" si="116"/>
        <v>0</v>
      </c>
    </row>
    <row r="103" spans="1:83" s="18" customFormat="1" ht="18" customHeight="1" thickBot="1" x14ac:dyDescent="0.3">
      <c r="A103" s="201"/>
      <c r="B103" s="191">
        <v>98</v>
      </c>
      <c r="C103" s="22">
        <v>13.5</v>
      </c>
      <c r="D103" s="23" t="s">
        <v>49</v>
      </c>
      <c r="E103" s="156" t="s">
        <v>149</v>
      </c>
      <c r="F103" s="22" t="s">
        <v>102</v>
      </c>
      <c r="G103" s="188"/>
      <c r="H103" s="188"/>
      <c r="I103" s="141"/>
      <c r="J103" s="141"/>
      <c r="K103" s="141">
        <v>150</v>
      </c>
      <c r="L103" s="141">
        <v>30</v>
      </c>
      <c r="M103" s="141">
        <v>30</v>
      </c>
      <c r="N103" s="141">
        <v>30</v>
      </c>
      <c r="O103" s="141">
        <v>30</v>
      </c>
      <c r="P103" s="141">
        <v>30</v>
      </c>
      <c r="Q103" s="141">
        <v>30</v>
      </c>
      <c r="R103" s="141">
        <v>30</v>
      </c>
      <c r="S103" s="141">
        <v>30</v>
      </c>
      <c r="T103" s="142"/>
      <c r="U103" s="141">
        <v>50</v>
      </c>
      <c r="V103" s="22"/>
      <c r="W103" s="22">
        <v>50</v>
      </c>
      <c r="X103" s="22"/>
      <c r="Y103" s="22">
        <v>50</v>
      </c>
      <c r="Z103" s="22">
        <v>40</v>
      </c>
      <c r="AA103" s="22">
        <v>40</v>
      </c>
      <c r="AB103" s="22">
        <v>40</v>
      </c>
      <c r="AC103" s="22">
        <v>30</v>
      </c>
      <c r="AD103" s="22">
        <v>30</v>
      </c>
      <c r="AE103" s="22">
        <v>30</v>
      </c>
      <c r="AF103" s="22">
        <v>30</v>
      </c>
      <c r="AG103" s="140">
        <v>150</v>
      </c>
      <c r="AH103" s="22"/>
      <c r="AI103" s="22"/>
      <c r="AJ103" s="22"/>
      <c r="AK103" s="143">
        <v>12</v>
      </c>
      <c r="AL103" s="122"/>
      <c r="AM103" s="132">
        <f t="shared" si="90"/>
        <v>12</v>
      </c>
      <c r="AN103" s="50">
        <f t="shared" si="121"/>
        <v>930</v>
      </c>
      <c r="AO103" s="25">
        <f t="shared" si="91"/>
        <v>11160</v>
      </c>
      <c r="AP103" s="17"/>
      <c r="BB103" s="127">
        <f t="shared" si="117"/>
        <v>0</v>
      </c>
      <c r="BC103" s="127">
        <f t="shared" si="93"/>
        <v>0</v>
      </c>
      <c r="BD103" s="127">
        <f t="shared" si="94"/>
        <v>1800</v>
      </c>
      <c r="BE103" s="127">
        <f t="shared" si="95"/>
        <v>360</v>
      </c>
      <c r="BF103" s="127">
        <f t="shared" si="96"/>
        <v>360</v>
      </c>
      <c r="BG103" s="127">
        <f t="shared" si="97"/>
        <v>360</v>
      </c>
      <c r="BH103" s="127">
        <f t="shared" si="98"/>
        <v>360</v>
      </c>
      <c r="BI103" s="127">
        <f t="shared" si="99"/>
        <v>360</v>
      </c>
      <c r="BJ103" s="127">
        <f t="shared" si="100"/>
        <v>360</v>
      </c>
      <c r="BK103" s="127">
        <f t="shared" si="101"/>
        <v>360</v>
      </c>
      <c r="BL103" s="127">
        <f t="shared" si="102"/>
        <v>360</v>
      </c>
      <c r="BM103" s="127">
        <f t="shared" si="103"/>
        <v>0</v>
      </c>
      <c r="BN103" s="82"/>
      <c r="BO103" s="127">
        <f t="shared" si="104"/>
        <v>600</v>
      </c>
      <c r="BP103" s="127">
        <f t="shared" si="118"/>
        <v>0</v>
      </c>
      <c r="BQ103" s="127"/>
      <c r="BR103" s="127">
        <f t="shared" si="105"/>
        <v>600</v>
      </c>
      <c r="BS103" s="127">
        <f t="shared" si="106"/>
        <v>0</v>
      </c>
      <c r="BT103" s="127">
        <f t="shared" si="107"/>
        <v>600</v>
      </c>
      <c r="BU103" s="127">
        <f t="shared" si="108"/>
        <v>480</v>
      </c>
      <c r="BV103" s="127">
        <f t="shared" si="109"/>
        <v>480</v>
      </c>
      <c r="BW103" s="127">
        <f t="shared" si="119"/>
        <v>480</v>
      </c>
      <c r="BX103" s="127">
        <f t="shared" si="110"/>
        <v>360</v>
      </c>
      <c r="BY103" s="127">
        <f t="shared" si="111"/>
        <v>360</v>
      </c>
      <c r="BZ103" s="127">
        <f t="shared" si="112"/>
        <v>360</v>
      </c>
      <c r="CA103" s="127">
        <f t="shared" si="113"/>
        <v>360</v>
      </c>
      <c r="CB103" s="127">
        <f t="shared" si="120"/>
        <v>1800</v>
      </c>
      <c r="CC103" s="127">
        <f t="shared" si="114"/>
        <v>0</v>
      </c>
      <c r="CD103" s="127">
        <f t="shared" si="115"/>
        <v>0</v>
      </c>
      <c r="CE103" s="127">
        <f t="shared" si="116"/>
        <v>0</v>
      </c>
    </row>
    <row r="104" spans="1:83" s="135" customFormat="1" ht="18" customHeight="1" thickBot="1" x14ac:dyDescent="0.3">
      <c r="A104" s="202" t="s">
        <v>22</v>
      </c>
      <c r="B104" s="191">
        <v>99</v>
      </c>
      <c r="C104" s="10">
        <v>14.1</v>
      </c>
      <c r="D104" s="11" t="s">
        <v>76</v>
      </c>
      <c r="E104" s="158" t="s">
        <v>353</v>
      </c>
      <c r="F104" s="10" t="s">
        <v>4</v>
      </c>
      <c r="G104" s="188"/>
      <c r="H104" s="188"/>
      <c r="I104" s="128"/>
      <c r="J104" s="10"/>
      <c r="K104" s="10"/>
      <c r="L104" s="10"/>
      <c r="M104" s="10"/>
      <c r="N104" s="10"/>
      <c r="O104" s="10"/>
      <c r="P104" s="10"/>
      <c r="Q104" s="10"/>
      <c r="R104" s="10"/>
      <c r="S104" s="10"/>
      <c r="T104" s="129"/>
      <c r="U104" s="128"/>
      <c r="V104" s="10">
        <v>2</v>
      </c>
      <c r="W104" s="10"/>
      <c r="X104" s="10"/>
      <c r="Y104" s="10"/>
      <c r="Z104" s="10"/>
      <c r="AA104" s="10"/>
      <c r="AB104" s="10"/>
      <c r="AC104" s="10"/>
      <c r="AD104" s="10"/>
      <c r="AE104" s="10"/>
      <c r="AF104" s="10"/>
      <c r="AG104" s="130"/>
      <c r="AH104" s="10"/>
      <c r="AI104" s="10"/>
      <c r="AJ104" s="10"/>
      <c r="AK104" s="159">
        <f>1558*1.3</f>
        <v>2025.4</v>
      </c>
      <c r="AL104" s="123"/>
      <c r="AM104" s="150">
        <f t="shared" si="90"/>
        <v>2025.4</v>
      </c>
      <c r="AN104" s="151">
        <f t="shared" si="121"/>
        <v>2</v>
      </c>
      <c r="AO104" s="25">
        <f t="shared" si="91"/>
        <v>4050.8</v>
      </c>
      <c r="AP104" s="134"/>
      <c r="BB104" s="136">
        <f t="shared" si="117"/>
        <v>0</v>
      </c>
      <c r="BC104" s="136">
        <f t="shared" si="93"/>
        <v>0</v>
      </c>
      <c r="BD104" s="136">
        <f t="shared" si="94"/>
        <v>0</v>
      </c>
      <c r="BE104" s="136">
        <f t="shared" si="95"/>
        <v>0</v>
      </c>
      <c r="BF104" s="136">
        <f t="shared" si="96"/>
        <v>0</v>
      </c>
      <c r="BG104" s="136">
        <f t="shared" si="97"/>
        <v>0</v>
      </c>
      <c r="BH104" s="136">
        <f t="shared" si="98"/>
        <v>0</v>
      </c>
      <c r="BI104" s="136">
        <f t="shared" si="99"/>
        <v>0</v>
      </c>
      <c r="BJ104" s="136">
        <f t="shared" si="100"/>
        <v>0</v>
      </c>
      <c r="BK104" s="136">
        <f t="shared" si="101"/>
        <v>0</v>
      </c>
      <c r="BL104" s="136">
        <f t="shared" si="102"/>
        <v>0</v>
      </c>
      <c r="BM104" s="136">
        <f t="shared" si="103"/>
        <v>0</v>
      </c>
      <c r="BN104" s="137"/>
      <c r="BO104" s="136">
        <f t="shared" si="104"/>
        <v>0</v>
      </c>
      <c r="BP104" s="136">
        <f t="shared" si="118"/>
        <v>4050.8</v>
      </c>
      <c r="BQ104" s="136"/>
      <c r="BR104" s="136">
        <f t="shared" si="105"/>
        <v>0</v>
      </c>
      <c r="BS104" s="136">
        <f t="shared" si="106"/>
        <v>0</v>
      </c>
      <c r="BT104" s="136">
        <f t="shared" si="107"/>
        <v>0</v>
      </c>
      <c r="BU104" s="136">
        <f t="shared" si="108"/>
        <v>0</v>
      </c>
      <c r="BV104" s="136">
        <f t="shared" si="109"/>
        <v>0</v>
      </c>
      <c r="BW104" s="136">
        <f t="shared" si="119"/>
        <v>0</v>
      </c>
      <c r="BX104" s="136">
        <f t="shared" si="110"/>
        <v>0</v>
      </c>
      <c r="BY104" s="136">
        <f t="shared" si="111"/>
        <v>0</v>
      </c>
      <c r="BZ104" s="136">
        <f t="shared" si="112"/>
        <v>0</v>
      </c>
      <c r="CA104" s="136">
        <f t="shared" si="113"/>
        <v>0</v>
      </c>
      <c r="CB104" s="136">
        <f t="shared" si="120"/>
        <v>0</v>
      </c>
      <c r="CC104" s="136">
        <f t="shared" si="114"/>
        <v>0</v>
      </c>
      <c r="CD104" s="136">
        <f t="shared" si="115"/>
        <v>0</v>
      </c>
      <c r="CE104" s="136">
        <f t="shared" si="116"/>
        <v>0</v>
      </c>
    </row>
    <row r="105" spans="1:83" s="135" customFormat="1" ht="18" customHeight="1" thickBot="1" x14ac:dyDescent="0.3">
      <c r="A105" s="203"/>
      <c r="B105" s="191">
        <v>100</v>
      </c>
      <c r="C105" s="10">
        <v>14.2</v>
      </c>
      <c r="D105" s="11" t="s">
        <v>271</v>
      </c>
      <c r="E105" s="158" t="s">
        <v>361</v>
      </c>
      <c r="F105" s="10" t="s">
        <v>4</v>
      </c>
      <c r="G105" s="188"/>
      <c r="H105" s="188"/>
      <c r="I105" s="128"/>
      <c r="J105" s="10"/>
      <c r="K105" s="10">
        <v>1</v>
      </c>
      <c r="L105" s="10">
        <v>1</v>
      </c>
      <c r="M105" s="10">
        <v>1</v>
      </c>
      <c r="N105" s="10">
        <v>1</v>
      </c>
      <c r="O105" s="10">
        <v>1</v>
      </c>
      <c r="P105" s="10">
        <v>1</v>
      </c>
      <c r="Q105" s="10">
        <v>1</v>
      </c>
      <c r="R105" s="10">
        <v>1</v>
      </c>
      <c r="S105" s="10">
        <v>1</v>
      </c>
      <c r="T105" s="129"/>
      <c r="U105" s="128">
        <v>1</v>
      </c>
      <c r="V105" s="10">
        <v>1</v>
      </c>
      <c r="W105" s="10">
        <v>1</v>
      </c>
      <c r="X105" s="10"/>
      <c r="Y105" s="10">
        <v>1</v>
      </c>
      <c r="Z105" s="10">
        <v>1</v>
      </c>
      <c r="AA105" s="10">
        <v>1</v>
      </c>
      <c r="AB105" s="10">
        <v>1</v>
      </c>
      <c r="AC105" s="10">
        <v>1</v>
      </c>
      <c r="AD105" s="10">
        <v>1</v>
      </c>
      <c r="AE105" s="10">
        <v>1</v>
      </c>
      <c r="AF105" s="10">
        <v>1</v>
      </c>
      <c r="AG105" s="130">
        <v>1</v>
      </c>
      <c r="AH105" s="10"/>
      <c r="AI105" s="10"/>
      <c r="AJ105" s="10"/>
      <c r="AK105" s="131">
        <f>462*1.3</f>
        <v>600.6</v>
      </c>
      <c r="AL105" s="123"/>
      <c r="AM105" s="150">
        <f t="shared" si="90"/>
        <v>600.6</v>
      </c>
      <c r="AN105" s="151">
        <f t="shared" si="121"/>
        <v>21</v>
      </c>
      <c r="AO105" s="25">
        <f t="shared" si="91"/>
        <v>12612.6</v>
      </c>
      <c r="AP105" s="134"/>
      <c r="BB105" s="136">
        <f t="shared" si="117"/>
        <v>0</v>
      </c>
      <c r="BC105" s="136">
        <f t="shared" si="93"/>
        <v>0</v>
      </c>
      <c r="BD105" s="136">
        <f t="shared" si="94"/>
        <v>600.6</v>
      </c>
      <c r="BE105" s="136">
        <f t="shared" si="95"/>
        <v>600.6</v>
      </c>
      <c r="BF105" s="136">
        <f t="shared" si="96"/>
        <v>600.6</v>
      </c>
      <c r="BG105" s="136">
        <f t="shared" si="97"/>
        <v>600.6</v>
      </c>
      <c r="BH105" s="136">
        <f t="shared" si="98"/>
        <v>600.6</v>
      </c>
      <c r="BI105" s="136">
        <f t="shared" si="99"/>
        <v>600.6</v>
      </c>
      <c r="BJ105" s="136">
        <f t="shared" si="100"/>
        <v>600.6</v>
      </c>
      <c r="BK105" s="136">
        <f t="shared" si="101"/>
        <v>600.6</v>
      </c>
      <c r="BL105" s="136">
        <f t="shared" si="102"/>
        <v>600.6</v>
      </c>
      <c r="BM105" s="136">
        <f t="shared" si="103"/>
        <v>0</v>
      </c>
      <c r="BN105" s="137"/>
      <c r="BO105" s="136">
        <f t="shared" si="104"/>
        <v>600.6</v>
      </c>
      <c r="BP105" s="136">
        <f t="shared" si="118"/>
        <v>600.6</v>
      </c>
      <c r="BQ105" s="136"/>
      <c r="BR105" s="136">
        <f t="shared" si="105"/>
        <v>600.6</v>
      </c>
      <c r="BS105" s="136">
        <f t="shared" si="106"/>
        <v>0</v>
      </c>
      <c r="BT105" s="136">
        <f t="shared" si="107"/>
        <v>600.6</v>
      </c>
      <c r="BU105" s="136">
        <f t="shared" si="108"/>
        <v>600.6</v>
      </c>
      <c r="BV105" s="136">
        <f t="shared" si="109"/>
        <v>600.6</v>
      </c>
      <c r="BW105" s="136">
        <f t="shared" si="119"/>
        <v>600.6</v>
      </c>
      <c r="BX105" s="136">
        <f t="shared" si="110"/>
        <v>600.6</v>
      </c>
      <c r="BY105" s="136">
        <f t="shared" si="111"/>
        <v>600.6</v>
      </c>
      <c r="BZ105" s="136">
        <f t="shared" si="112"/>
        <v>600.6</v>
      </c>
      <c r="CA105" s="136">
        <f t="shared" si="113"/>
        <v>600.6</v>
      </c>
      <c r="CB105" s="136">
        <f t="shared" si="120"/>
        <v>600.6</v>
      </c>
      <c r="CC105" s="136">
        <f t="shared" si="114"/>
        <v>0</v>
      </c>
      <c r="CD105" s="136">
        <f t="shared" si="115"/>
        <v>0</v>
      </c>
      <c r="CE105" s="136">
        <f t="shared" si="116"/>
        <v>0</v>
      </c>
    </row>
    <row r="106" spans="1:83" s="16" customFormat="1" ht="18" customHeight="1" thickBot="1" x14ac:dyDescent="0.3">
      <c r="A106" s="203"/>
      <c r="B106" s="191">
        <v>101</v>
      </c>
      <c r="C106" s="10">
        <v>14.3</v>
      </c>
      <c r="D106" s="11" t="s">
        <v>51</v>
      </c>
      <c r="E106" s="13" t="s">
        <v>151</v>
      </c>
      <c r="F106" s="10" t="s">
        <v>4</v>
      </c>
      <c r="G106" s="188"/>
      <c r="H106" s="188"/>
      <c r="I106" s="128"/>
      <c r="J106" s="10"/>
      <c r="K106" s="10">
        <v>1</v>
      </c>
      <c r="L106" s="10"/>
      <c r="M106" s="10"/>
      <c r="N106" s="10"/>
      <c r="O106" s="10"/>
      <c r="P106" s="10"/>
      <c r="Q106" s="10"/>
      <c r="R106" s="10"/>
      <c r="S106" s="10"/>
      <c r="T106" s="129"/>
      <c r="U106" s="128">
        <v>1</v>
      </c>
      <c r="V106" s="10"/>
      <c r="W106" s="10">
        <v>1</v>
      </c>
      <c r="X106" s="10"/>
      <c r="Y106" s="10"/>
      <c r="Z106" s="10">
        <v>1</v>
      </c>
      <c r="AA106" s="10">
        <v>1</v>
      </c>
      <c r="AB106" s="10">
        <v>1</v>
      </c>
      <c r="AC106" s="10">
        <v>1</v>
      </c>
      <c r="AD106" s="10">
        <v>1</v>
      </c>
      <c r="AE106" s="10"/>
      <c r="AF106" s="10">
        <v>1</v>
      </c>
      <c r="AG106" s="130">
        <v>1</v>
      </c>
      <c r="AH106" s="10"/>
      <c r="AI106" s="10">
        <v>1</v>
      </c>
      <c r="AJ106" s="10"/>
      <c r="AK106" s="131">
        <v>1600</v>
      </c>
      <c r="AL106" s="122"/>
      <c r="AM106" s="132">
        <f t="shared" si="90"/>
        <v>1600</v>
      </c>
      <c r="AN106" s="50">
        <f t="shared" si="121"/>
        <v>11</v>
      </c>
      <c r="AO106" s="25">
        <f t="shared" si="91"/>
        <v>17600</v>
      </c>
      <c r="AP106" s="15"/>
      <c r="BB106" s="127">
        <f t="shared" si="117"/>
        <v>0</v>
      </c>
      <c r="BC106" s="127">
        <f t="shared" si="93"/>
        <v>0</v>
      </c>
      <c r="BD106" s="127">
        <f t="shared" si="94"/>
        <v>1600</v>
      </c>
      <c r="BE106" s="127">
        <f t="shared" si="95"/>
        <v>0</v>
      </c>
      <c r="BF106" s="127">
        <f t="shared" si="96"/>
        <v>0</v>
      </c>
      <c r="BG106" s="127">
        <f t="shared" si="97"/>
        <v>0</v>
      </c>
      <c r="BH106" s="127">
        <f t="shared" si="98"/>
        <v>0</v>
      </c>
      <c r="BI106" s="127">
        <f t="shared" si="99"/>
        <v>0</v>
      </c>
      <c r="BJ106" s="127">
        <f t="shared" si="100"/>
        <v>0</v>
      </c>
      <c r="BK106" s="127">
        <f t="shared" si="101"/>
        <v>0</v>
      </c>
      <c r="BL106" s="127">
        <f t="shared" si="102"/>
        <v>0</v>
      </c>
      <c r="BM106" s="127">
        <f t="shared" si="103"/>
        <v>0</v>
      </c>
      <c r="BN106" s="82"/>
      <c r="BO106" s="127">
        <f t="shared" si="104"/>
        <v>1600</v>
      </c>
      <c r="BP106" s="127">
        <f t="shared" si="118"/>
        <v>0</v>
      </c>
      <c r="BQ106" s="127"/>
      <c r="BR106" s="127">
        <f t="shared" si="105"/>
        <v>1600</v>
      </c>
      <c r="BS106" s="127">
        <f t="shared" si="106"/>
        <v>0</v>
      </c>
      <c r="BT106" s="127">
        <f t="shared" si="107"/>
        <v>0</v>
      </c>
      <c r="BU106" s="127">
        <f t="shared" si="108"/>
        <v>1600</v>
      </c>
      <c r="BV106" s="127">
        <f t="shared" si="109"/>
        <v>1600</v>
      </c>
      <c r="BW106" s="127">
        <f t="shared" si="119"/>
        <v>1600</v>
      </c>
      <c r="BX106" s="127">
        <f t="shared" si="110"/>
        <v>1600</v>
      </c>
      <c r="BY106" s="127">
        <f t="shared" si="111"/>
        <v>1600</v>
      </c>
      <c r="BZ106" s="127">
        <f t="shared" si="112"/>
        <v>0</v>
      </c>
      <c r="CA106" s="127">
        <f t="shared" si="113"/>
        <v>1600</v>
      </c>
      <c r="CB106" s="127">
        <f t="shared" si="120"/>
        <v>1600</v>
      </c>
      <c r="CC106" s="127">
        <f t="shared" si="114"/>
        <v>0</v>
      </c>
      <c r="CD106" s="127">
        <f t="shared" si="115"/>
        <v>1600</v>
      </c>
      <c r="CE106" s="127">
        <f t="shared" si="116"/>
        <v>0</v>
      </c>
    </row>
    <row r="107" spans="1:83" s="16" customFormat="1" ht="18" customHeight="1" thickBot="1" x14ac:dyDescent="0.3">
      <c r="A107" s="204"/>
      <c r="B107" s="191">
        <v>102</v>
      </c>
      <c r="C107" s="10">
        <v>14.4</v>
      </c>
      <c r="D107" s="11" t="s">
        <v>52</v>
      </c>
      <c r="E107" s="13" t="s">
        <v>151</v>
      </c>
      <c r="F107" s="10" t="s">
        <v>4</v>
      </c>
      <c r="G107" s="188"/>
      <c r="H107" s="188"/>
      <c r="I107" s="128"/>
      <c r="J107" s="10"/>
      <c r="K107" s="10"/>
      <c r="L107" s="10"/>
      <c r="M107" s="10"/>
      <c r="N107" s="10"/>
      <c r="O107" s="10"/>
      <c r="P107" s="10"/>
      <c r="Q107" s="10"/>
      <c r="R107" s="10"/>
      <c r="S107" s="10"/>
      <c r="T107" s="129"/>
      <c r="U107" s="128"/>
      <c r="V107" s="10">
        <v>1</v>
      </c>
      <c r="W107" s="10"/>
      <c r="X107" s="10"/>
      <c r="Y107" s="10"/>
      <c r="Z107" s="10"/>
      <c r="AA107" s="10"/>
      <c r="AB107" s="10"/>
      <c r="AC107" s="10"/>
      <c r="AD107" s="10"/>
      <c r="AE107" s="10"/>
      <c r="AF107" s="10"/>
      <c r="AG107" s="130"/>
      <c r="AH107" s="10"/>
      <c r="AI107" s="10"/>
      <c r="AJ107" s="10"/>
      <c r="AK107" s="131">
        <v>1500</v>
      </c>
      <c r="AL107" s="122"/>
      <c r="AM107" s="132">
        <f t="shared" si="90"/>
        <v>1500</v>
      </c>
      <c r="AN107" s="50">
        <f t="shared" si="121"/>
        <v>1</v>
      </c>
      <c r="AO107" s="25">
        <f t="shared" si="91"/>
        <v>1500</v>
      </c>
      <c r="AP107" s="15"/>
      <c r="BB107" s="127">
        <f t="shared" si="117"/>
        <v>0</v>
      </c>
      <c r="BC107" s="127">
        <f t="shared" si="93"/>
        <v>0</v>
      </c>
      <c r="BD107" s="127">
        <f t="shared" si="94"/>
        <v>0</v>
      </c>
      <c r="BE107" s="127">
        <f t="shared" si="95"/>
        <v>0</v>
      </c>
      <c r="BF107" s="127">
        <f t="shared" si="96"/>
        <v>0</v>
      </c>
      <c r="BG107" s="127">
        <f t="shared" si="97"/>
        <v>0</v>
      </c>
      <c r="BH107" s="127">
        <f t="shared" si="98"/>
        <v>0</v>
      </c>
      <c r="BI107" s="127">
        <f t="shared" si="99"/>
        <v>0</v>
      </c>
      <c r="BJ107" s="127">
        <f t="shared" si="100"/>
        <v>0</v>
      </c>
      <c r="BK107" s="127">
        <f t="shared" si="101"/>
        <v>0</v>
      </c>
      <c r="BL107" s="127">
        <f t="shared" si="102"/>
        <v>0</v>
      </c>
      <c r="BM107" s="127">
        <f t="shared" si="103"/>
        <v>0</v>
      </c>
      <c r="BN107" s="82"/>
      <c r="BO107" s="127">
        <f t="shared" si="104"/>
        <v>0</v>
      </c>
      <c r="BP107" s="127">
        <f t="shared" si="118"/>
        <v>1500</v>
      </c>
      <c r="BQ107" s="127"/>
      <c r="BR107" s="127">
        <f t="shared" si="105"/>
        <v>0</v>
      </c>
      <c r="BS107" s="127">
        <f t="shared" si="106"/>
        <v>0</v>
      </c>
      <c r="BT107" s="127">
        <f t="shared" si="107"/>
        <v>0</v>
      </c>
      <c r="BU107" s="127">
        <f t="shared" si="108"/>
        <v>0</v>
      </c>
      <c r="BV107" s="127">
        <f t="shared" si="109"/>
        <v>0</v>
      </c>
      <c r="BW107" s="127">
        <f t="shared" si="119"/>
        <v>0</v>
      </c>
      <c r="BX107" s="127">
        <f t="shared" si="110"/>
        <v>0</v>
      </c>
      <c r="BY107" s="127">
        <f t="shared" si="111"/>
        <v>0</v>
      </c>
      <c r="BZ107" s="127">
        <f t="shared" si="112"/>
        <v>0</v>
      </c>
      <c r="CA107" s="127">
        <f t="shared" si="113"/>
        <v>0</v>
      </c>
      <c r="CB107" s="127">
        <f t="shared" si="120"/>
        <v>0</v>
      </c>
      <c r="CC107" s="127">
        <f t="shared" si="114"/>
        <v>0</v>
      </c>
      <c r="CD107" s="127">
        <f t="shared" si="115"/>
        <v>0</v>
      </c>
      <c r="CE107" s="127">
        <f t="shared" si="116"/>
        <v>0</v>
      </c>
    </row>
    <row r="108" spans="1:83" s="135" customFormat="1" ht="18" customHeight="1" thickBot="1" x14ac:dyDescent="0.3">
      <c r="A108" s="199" t="s">
        <v>165</v>
      </c>
      <c r="B108" s="191">
        <v>103</v>
      </c>
      <c r="C108" s="22">
        <v>15.1</v>
      </c>
      <c r="D108" s="23" t="s">
        <v>181</v>
      </c>
      <c r="E108" s="156" t="s">
        <v>354</v>
      </c>
      <c r="F108" s="22" t="s">
        <v>4</v>
      </c>
      <c r="G108" s="188"/>
      <c r="H108" s="188"/>
      <c r="I108" s="141"/>
      <c r="J108" s="22">
        <v>2</v>
      </c>
      <c r="K108" s="22"/>
      <c r="L108" s="22"/>
      <c r="M108" s="22"/>
      <c r="N108" s="22"/>
      <c r="O108" s="22"/>
      <c r="P108" s="22"/>
      <c r="Q108" s="22"/>
      <c r="R108" s="22"/>
      <c r="S108" s="22"/>
      <c r="T108" s="142"/>
      <c r="U108" s="141"/>
      <c r="V108" s="22"/>
      <c r="W108" s="22"/>
      <c r="X108" s="22"/>
      <c r="Y108" s="22"/>
      <c r="Z108" s="22"/>
      <c r="AA108" s="22"/>
      <c r="AB108" s="22"/>
      <c r="AC108" s="22"/>
      <c r="AD108" s="22"/>
      <c r="AE108" s="22"/>
      <c r="AF108" s="22"/>
      <c r="AG108" s="140"/>
      <c r="AH108" s="22"/>
      <c r="AI108" s="22"/>
      <c r="AJ108" s="22"/>
      <c r="AK108" s="143">
        <f>2.66*1.3</f>
        <v>3.4580000000000002</v>
      </c>
      <c r="AL108" s="123"/>
      <c r="AM108" s="150">
        <f t="shared" si="90"/>
        <v>3.4580000000000002</v>
      </c>
      <c r="AN108" s="151">
        <f t="shared" si="121"/>
        <v>2</v>
      </c>
      <c r="AO108" s="25">
        <f t="shared" si="91"/>
        <v>6.9160000000000004</v>
      </c>
      <c r="AP108" s="134"/>
      <c r="BB108" s="136">
        <f t="shared" si="117"/>
        <v>0</v>
      </c>
      <c r="BC108" s="136">
        <f t="shared" si="93"/>
        <v>6.9160000000000004</v>
      </c>
      <c r="BD108" s="136">
        <f t="shared" si="94"/>
        <v>0</v>
      </c>
      <c r="BE108" s="136">
        <f t="shared" si="95"/>
        <v>0</v>
      </c>
      <c r="BF108" s="136">
        <f t="shared" si="96"/>
        <v>0</v>
      </c>
      <c r="BG108" s="136">
        <f t="shared" si="97"/>
        <v>0</v>
      </c>
      <c r="BH108" s="136">
        <f t="shared" si="98"/>
        <v>0</v>
      </c>
      <c r="BI108" s="136">
        <f t="shared" si="99"/>
        <v>0</v>
      </c>
      <c r="BJ108" s="136">
        <f t="shared" si="100"/>
        <v>0</v>
      </c>
      <c r="BK108" s="136">
        <f t="shared" si="101"/>
        <v>0</v>
      </c>
      <c r="BL108" s="136">
        <f t="shared" si="102"/>
        <v>0</v>
      </c>
      <c r="BM108" s="136">
        <f t="shared" si="103"/>
        <v>0</v>
      </c>
      <c r="BN108" s="137"/>
      <c r="BO108" s="136">
        <f t="shared" si="104"/>
        <v>0</v>
      </c>
      <c r="BP108" s="136">
        <f t="shared" si="118"/>
        <v>0</v>
      </c>
      <c r="BQ108" s="136"/>
      <c r="BR108" s="136">
        <f t="shared" si="105"/>
        <v>0</v>
      </c>
      <c r="BS108" s="136">
        <f t="shared" si="106"/>
        <v>0</v>
      </c>
      <c r="BT108" s="136">
        <f t="shared" si="107"/>
        <v>0</v>
      </c>
      <c r="BU108" s="136">
        <f t="shared" si="108"/>
        <v>0</v>
      </c>
      <c r="BV108" s="136">
        <f t="shared" si="109"/>
        <v>0</v>
      </c>
      <c r="BW108" s="136">
        <f t="shared" si="119"/>
        <v>0</v>
      </c>
      <c r="BX108" s="136">
        <f t="shared" si="110"/>
        <v>0</v>
      </c>
      <c r="BY108" s="136">
        <f t="shared" si="111"/>
        <v>0</v>
      </c>
      <c r="BZ108" s="136">
        <f t="shared" si="112"/>
        <v>0</v>
      </c>
      <c r="CA108" s="136">
        <f t="shared" si="113"/>
        <v>0</v>
      </c>
      <c r="CB108" s="136">
        <f t="shared" si="120"/>
        <v>0</v>
      </c>
      <c r="CC108" s="136">
        <f t="shared" si="114"/>
        <v>0</v>
      </c>
      <c r="CD108" s="136">
        <f t="shared" si="115"/>
        <v>0</v>
      </c>
      <c r="CE108" s="136">
        <f t="shared" si="116"/>
        <v>0</v>
      </c>
    </row>
    <row r="109" spans="1:83" s="135" customFormat="1" ht="18" customHeight="1" thickBot="1" x14ac:dyDescent="0.3">
      <c r="A109" s="200"/>
      <c r="B109" s="191">
        <v>104</v>
      </c>
      <c r="C109" s="22">
        <v>15.2</v>
      </c>
      <c r="D109" s="23" t="s">
        <v>23</v>
      </c>
      <c r="E109" s="156" t="s">
        <v>356</v>
      </c>
      <c r="F109" s="22" t="s">
        <v>102</v>
      </c>
      <c r="G109" s="188"/>
      <c r="H109" s="188"/>
      <c r="I109" s="141"/>
      <c r="J109" s="22"/>
      <c r="K109" s="22"/>
      <c r="L109" s="22"/>
      <c r="M109" s="22"/>
      <c r="N109" s="22"/>
      <c r="O109" s="22"/>
      <c r="P109" s="22"/>
      <c r="Q109" s="22"/>
      <c r="R109" s="22"/>
      <c r="S109" s="22"/>
      <c r="T109" s="142"/>
      <c r="U109" s="141"/>
      <c r="V109" s="22">
        <v>30</v>
      </c>
      <c r="W109" s="22"/>
      <c r="X109" s="22"/>
      <c r="Y109" s="22"/>
      <c r="Z109" s="22"/>
      <c r="AA109" s="22"/>
      <c r="AB109" s="22"/>
      <c r="AC109" s="22"/>
      <c r="AD109" s="22"/>
      <c r="AE109" s="22"/>
      <c r="AF109" s="22"/>
      <c r="AG109" s="140"/>
      <c r="AH109" s="22"/>
      <c r="AI109" s="22"/>
      <c r="AJ109" s="22"/>
      <c r="AK109" s="143">
        <f>0.66*1.3</f>
        <v>0.8580000000000001</v>
      </c>
      <c r="AL109" s="123"/>
      <c r="AM109" s="150">
        <f t="shared" si="90"/>
        <v>0.8580000000000001</v>
      </c>
      <c r="AN109" s="151">
        <f t="shared" si="121"/>
        <v>30</v>
      </c>
      <c r="AO109" s="25">
        <f t="shared" si="91"/>
        <v>25.740000000000002</v>
      </c>
      <c r="AP109" s="134"/>
      <c r="BB109" s="136">
        <f t="shared" si="117"/>
        <v>0</v>
      </c>
      <c r="BC109" s="136">
        <f t="shared" si="93"/>
        <v>0</v>
      </c>
      <c r="BD109" s="136">
        <f t="shared" si="94"/>
        <v>0</v>
      </c>
      <c r="BE109" s="136">
        <f t="shared" si="95"/>
        <v>0</v>
      </c>
      <c r="BF109" s="136">
        <f t="shared" si="96"/>
        <v>0</v>
      </c>
      <c r="BG109" s="136">
        <f t="shared" si="97"/>
        <v>0</v>
      </c>
      <c r="BH109" s="136">
        <f t="shared" si="98"/>
        <v>0</v>
      </c>
      <c r="BI109" s="136">
        <f t="shared" si="99"/>
        <v>0</v>
      </c>
      <c r="BJ109" s="136">
        <f t="shared" si="100"/>
        <v>0</v>
      </c>
      <c r="BK109" s="136">
        <f t="shared" si="101"/>
        <v>0</v>
      </c>
      <c r="BL109" s="136">
        <f t="shared" si="102"/>
        <v>0</v>
      </c>
      <c r="BM109" s="136">
        <f t="shared" si="103"/>
        <v>0</v>
      </c>
      <c r="BN109" s="137"/>
      <c r="BO109" s="136">
        <f t="shared" si="104"/>
        <v>0</v>
      </c>
      <c r="BP109" s="136">
        <f t="shared" si="118"/>
        <v>25.740000000000002</v>
      </c>
      <c r="BQ109" s="136"/>
      <c r="BR109" s="136">
        <f t="shared" si="105"/>
        <v>0</v>
      </c>
      <c r="BS109" s="136">
        <f t="shared" si="106"/>
        <v>0</v>
      </c>
      <c r="BT109" s="136">
        <f t="shared" si="107"/>
        <v>0</v>
      </c>
      <c r="BU109" s="136">
        <f t="shared" si="108"/>
        <v>0</v>
      </c>
      <c r="BV109" s="136">
        <f t="shared" si="109"/>
        <v>0</v>
      </c>
      <c r="BW109" s="136">
        <f t="shared" si="119"/>
        <v>0</v>
      </c>
      <c r="BX109" s="136">
        <f t="shared" si="110"/>
        <v>0</v>
      </c>
      <c r="BY109" s="136">
        <f t="shared" si="111"/>
        <v>0</v>
      </c>
      <c r="BZ109" s="136">
        <f t="shared" si="112"/>
        <v>0</v>
      </c>
      <c r="CA109" s="136">
        <f t="shared" si="113"/>
        <v>0</v>
      </c>
      <c r="CB109" s="136">
        <f t="shared" si="120"/>
        <v>0</v>
      </c>
      <c r="CC109" s="136">
        <f t="shared" si="114"/>
        <v>0</v>
      </c>
      <c r="CD109" s="136">
        <f t="shared" si="115"/>
        <v>0</v>
      </c>
      <c r="CE109" s="136">
        <f t="shared" si="116"/>
        <v>0</v>
      </c>
    </row>
    <row r="110" spans="1:83" s="135" customFormat="1" ht="18" customHeight="1" thickBot="1" x14ac:dyDescent="0.3">
      <c r="A110" s="200"/>
      <c r="B110" s="191">
        <v>105</v>
      </c>
      <c r="C110" s="22">
        <v>15.3</v>
      </c>
      <c r="D110" s="23" t="s">
        <v>24</v>
      </c>
      <c r="E110" s="156" t="s">
        <v>357</v>
      </c>
      <c r="F110" s="22" t="s">
        <v>102</v>
      </c>
      <c r="G110" s="188"/>
      <c r="H110" s="188"/>
      <c r="I110" s="141"/>
      <c r="J110" s="22"/>
      <c r="K110" s="22"/>
      <c r="L110" s="22"/>
      <c r="M110" s="22"/>
      <c r="N110" s="22"/>
      <c r="O110" s="22"/>
      <c r="P110" s="22"/>
      <c r="Q110" s="22"/>
      <c r="R110" s="22"/>
      <c r="S110" s="22"/>
      <c r="T110" s="142"/>
      <c r="U110" s="141"/>
      <c r="V110" s="22">
        <v>50</v>
      </c>
      <c r="W110" s="22"/>
      <c r="X110" s="22"/>
      <c r="Y110" s="22"/>
      <c r="Z110" s="22"/>
      <c r="AA110" s="22"/>
      <c r="AB110" s="22"/>
      <c r="AC110" s="22"/>
      <c r="AD110" s="22"/>
      <c r="AE110" s="22"/>
      <c r="AF110" s="22"/>
      <c r="AG110" s="140"/>
      <c r="AH110" s="22"/>
      <c r="AI110" s="22"/>
      <c r="AJ110" s="22"/>
      <c r="AK110" s="143">
        <f>3.69*1.3</f>
        <v>4.7969999999999997</v>
      </c>
      <c r="AL110" s="123"/>
      <c r="AM110" s="150">
        <f t="shared" si="90"/>
        <v>4.7969999999999997</v>
      </c>
      <c r="AN110" s="151">
        <f t="shared" si="121"/>
        <v>50</v>
      </c>
      <c r="AO110" s="25">
        <f t="shared" si="91"/>
        <v>239.85</v>
      </c>
      <c r="AP110" s="134"/>
      <c r="BB110" s="136">
        <f t="shared" si="117"/>
        <v>0</v>
      </c>
      <c r="BC110" s="136">
        <f t="shared" si="93"/>
        <v>0</v>
      </c>
      <c r="BD110" s="136">
        <f t="shared" si="94"/>
        <v>0</v>
      </c>
      <c r="BE110" s="136">
        <f t="shared" si="95"/>
        <v>0</v>
      </c>
      <c r="BF110" s="136">
        <f t="shared" si="96"/>
        <v>0</v>
      </c>
      <c r="BG110" s="136">
        <f t="shared" si="97"/>
        <v>0</v>
      </c>
      <c r="BH110" s="136">
        <f t="shared" si="98"/>
        <v>0</v>
      </c>
      <c r="BI110" s="136">
        <f t="shared" si="99"/>
        <v>0</v>
      </c>
      <c r="BJ110" s="136">
        <f t="shared" si="100"/>
        <v>0</v>
      </c>
      <c r="BK110" s="136">
        <f t="shared" si="101"/>
        <v>0</v>
      </c>
      <c r="BL110" s="136">
        <f t="shared" si="102"/>
        <v>0</v>
      </c>
      <c r="BM110" s="136">
        <f t="shared" si="103"/>
        <v>0</v>
      </c>
      <c r="BN110" s="137"/>
      <c r="BO110" s="136">
        <f t="shared" si="104"/>
        <v>0</v>
      </c>
      <c r="BP110" s="136">
        <f t="shared" si="118"/>
        <v>239.85</v>
      </c>
      <c r="BQ110" s="136"/>
      <c r="BR110" s="136">
        <f t="shared" si="105"/>
        <v>0</v>
      </c>
      <c r="BS110" s="136">
        <f t="shared" si="106"/>
        <v>0</v>
      </c>
      <c r="BT110" s="136">
        <f t="shared" si="107"/>
        <v>0</v>
      </c>
      <c r="BU110" s="136">
        <f t="shared" si="108"/>
        <v>0</v>
      </c>
      <c r="BV110" s="136">
        <f t="shared" si="109"/>
        <v>0</v>
      </c>
      <c r="BW110" s="136">
        <f t="shared" si="119"/>
        <v>0</v>
      </c>
      <c r="BX110" s="136">
        <f t="shared" si="110"/>
        <v>0</v>
      </c>
      <c r="BY110" s="136">
        <f t="shared" si="111"/>
        <v>0</v>
      </c>
      <c r="BZ110" s="136">
        <f t="shared" si="112"/>
        <v>0</v>
      </c>
      <c r="CA110" s="136">
        <f t="shared" si="113"/>
        <v>0</v>
      </c>
      <c r="CB110" s="136">
        <f t="shared" si="120"/>
        <v>0</v>
      </c>
      <c r="CC110" s="136">
        <f t="shared" si="114"/>
        <v>0</v>
      </c>
      <c r="CD110" s="136">
        <f t="shared" si="115"/>
        <v>0</v>
      </c>
      <c r="CE110" s="136">
        <f t="shared" si="116"/>
        <v>0</v>
      </c>
    </row>
    <row r="111" spans="1:83" ht="18" customHeight="1" thickBot="1" x14ac:dyDescent="0.3">
      <c r="A111" s="200"/>
      <c r="B111" s="191">
        <v>106</v>
      </c>
      <c r="C111" s="22">
        <v>15.4</v>
      </c>
      <c r="D111" s="23" t="s">
        <v>25</v>
      </c>
      <c r="E111" s="29" t="s">
        <v>154</v>
      </c>
      <c r="F111" s="22" t="s">
        <v>102</v>
      </c>
      <c r="G111" s="188"/>
      <c r="H111" s="188"/>
      <c r="I111" s="141"/>
      <c r="J111" s="22">
        <v>200</v>
      </c>
      <c r="K111" s="22"/>
      <c r="L111" s="22"/>
      <c r="M111" s="22"/>
      <c r="N111" s="22"/>
      <c r="O111" s="22"/>
      <c r="P111" s="22"/>
      <c r="Q111" s="22"/>
      <c r="R111" s="22"/>
      <c r="S111" s="22"/>
      <c r="T111" s="142">
        <v>30</v>
      </c>
      <c r="U111" s="141"/>
      <c r="V111" s="22">
        <v>50</v>
      </c>
      <c r="W111" s="22"/>
      <c r="X111" s="22"/>
      <c r="Y111" s="22"/>
      <c r="Z111" s="22"/>
      <c r="AA111" s="22"/>
      <c r="AB111" s="22"/>
      <c r="AC111" s="22"/>
      <c r="AD111" s="22"/>
      <c r="AE111" s="22"/>
      <c r="AF111" s="22">
        <v>20</v>
      </c>
      <c r="AG111" s="140"/>
      <c r="AH111" s="22"/>
      <c r="AI111" s="22"/>
      <c r="AJ111" s="22"/>
      <c r="AK111" s="143">
        <v>12</v>
      </c>
      <c r="AL111" s="122"/>
      <c r="AM111" s="132">
        <f t="shared" si="90"/>
        <v>12</v>
      </c>
      <c r="AN111" s="50">
        <f t="shared" si="121"/>
        <v>300</v>
      </c>
      <c r="AO111" s="25">
        <f t="shared" si="91"/>
        <v>3600</v>
      </c>
      <c r="AP111" s="2"/>
      <c r="BB111" s="127">
        <f t="shared" si="117"/>
        <v>0</v>
      </c>
      <c r="BC111" s="127">
        <f t="shared" si="93"/>
        <v>2400</v>
      </c>
      <c r="BD111" s="127">
        <f t="shared" si="94"/>
        <v>0</v>
      </c>
      <c r="BE111" s="127">
        <f t="shared" si="95"/>
        <v>0</v>
      </c>
      <c r="BF111" s="127">
        <f t="shared" si="96"/>
        <v>0</v>
      </c>
      <c r="BG111" s="127">
        <f t="shared" si="97"/>
        <v>0</v>
      </c>
      <c r="BH111" s="127">
        <f t="shared" si="98"/>
        <v>0</v>
      </c>
      <c r="BI111" s="127">
        <f t="shared" si="99"/>
        <v>0</v>
      </c>
      <c r="BJ111" s="127">
        <f t="shared" si="100"/>
        <v>0</v>
      </c>
      <c r="BK111" s="127">
        <f t="shared" si="101"/>
        <v>0</v>
      </c>
      <c r="BL111" s="127">
        <f t="shared" si="102"/>
        <v>0</v>
      </c>
      <c r="BM111" s="127">
        <f t="shared" si="103"/>
        <v>360</v>
      </c>
      <c r="BN111" s="82"/>
      <c r="BO111" s="127">
        <f t="shared" si="104"/>
        <v>0</v>
      </c>
      <c r="BP111" s="127">
        <f t="shared" si="118"/>
        <v>600</v>
      </c>
      <c r="BQ111" s="127"/>
      <c r="BR111" s="127">
        <f t="shared" si="105"/>
        <v>0</v>
      </c>
      <c r="BS111" s="127">
        <f t="shared" si="106"/>
        <v>0</v>
      </c>
      <c r="BT111" s="127">
        <f t="shared" si="107"/>
        <v>0</v>
      </c>
      <c r="BU111" s="127">
        <f t="shared" si="108"/>
        <v>0</v>
      </c>
      <c r="BV111" s="127">
        <f t="shared" si="109"/>
        <v>0</v>
      </c>
      <c r="BW111" s="127">
        <f t="shared" si="119"/>
        <v>0</v>
      </c>
      <c r="BX111" s="127">
        <f t="shared" si="110"/>
        <v>0</v>
      </c>
      <c r="BY111" s="127">
        <f t="shared" si="111"/>
        <v>0</v>
      </c>
      <c r="BZ111" s="127">
        <f t="shared" si="112"/>
        <v>0</v>
      </c>
      <c r="CA111" s="127">
        <f t="shared" si="113"/>
        <v>240</v>
      </c>
      <c r="CB111" s="127">
        <f t="shared" si="120"/>
        <v>0</v>
      </c>
      <c r="CC111" s="127">
        <f t="shared" si="114"/>
        <v>0</v>
      </c>
      <c r="CD111" s="127">
        <f t="shared" si="115"/>
        <v>0</v>
      </c>
      <c r="CE111" s="127">
        <f t="shared" si="116"/>
        <v>0</v>
      </c>
    </row>
    <row r="112" spans="1:83" s="135" customFormat="1" ht="18" customHeight="1" thickBot="1" x14ac:dyDescent="0.3">
      <c r="A112" s="200"/>
      <c r="B112" s="191">
        <v>107</v>
      </c>
      <c r="C112" s="22">
        <v>15.5</v>
      </c>
      <c r="D112" s="23" t="s">
        <v>41</v>
      </c>
      <c r="E112" s="156" t="s">
        <v>358</v>
      </c>
      <c r="F112" s="22" t="s">
        <v>102</v>
      </c>
      <c r="G112" s="188"/>
      <c r="H112" s="188"/>
      <c r="I112" s="141"/>
      <c r="J112" s="22">
        <v>100</v>
      </c>
      <c r="K112" s="22"/>
      <c r="L112" s="22"/>
      <c r="M112" s="22"/>
      <c r="N112" s="22"/>
      <c r="O112" s="22"/>
      <c r="P112" s="22"/>
      <c r="Q112" s="22"/>
      <c r="R112" s="22"/>
      <c r="S112" s="22"/>
      <c r="T112" s="142">
        <v>30</v>
      </c>
      <c r="U112" s="141">
        <v>100</v>
      </c>
      <c r="V112" s="22">
        <v>40</v>
      </c>
      <c r="W112" s="22">
        <v>35</v>
      </c>
      <c r="X112" s="22">
        <v>50</v>
      </c>
      <c r="Y112" s="22">
        <v>30</v>
      </c>
      <c r="Z112" s="22">
        <v>15</v>
      </c>
      <c r="AA112" s="22">
        <v>30</v>
      </c>
      <c r="AB112" s="22">
        <v>30</v>
      </c>
      <c r="AC112" s="22">
        <v>70</v>
      </c>
      <c r="AD112" s="22">
        <v>70</v>
      </c>
      <c r="AE112" s="22">
        <v>40</v>
      </c>
      <c r="AF112" s="22"/>
      <c r="AG112" s="140">
        <v>10</v>
      </c>
      <c r="AH112" s="22"/>
      <c r="AI112" s="22">
        <v>20</v>
      </c>
      <c r="AJ112" s="22">
        <v>50</v>
      </c>
      <c r="AK112" s="143">
        <f>0.29*1.3</f>
        <v>0.377</v>
      </c>
      <c r="AL112" s="123"/>
      <c r="AM112" s="150">
        <f t="shared" si="90"/>
        <v>0.377</v>
      </c>
      <c r="AN112" s="151">
        <f t="shared" si="121"/>
        <v>720</v>
      </c>
      <c r="AO112" s="25">
        <f t="shared" si="91"/>
        <v>271.44</v>
      </c>
      <c r="AP112" s="134"/>
      <c r="BB112" s="136">
        <f t="shared" si="117"/>
        <v>0</v>
      </c>
      <c r="BC112" s="136">
        <f t="shared" si="93"/>
        <v>37.700000000000003</v>
      </c>
      <c r="BD112" s="136">
        <f t="shared" si="94"/>
        <v>0</v>
      </c>
      <c r="BE112" s="136">
        <f t="shared" si="95"/>
        <v>0</v>
      </c>
      <c r="BF112" s="136">
        <f t="shared" si="96"/>
        <v>0</v>
      </c>
      <c r="BG112" s="136">
        <f t="shared" si="97"/>
        <v>0</v>
      </c>
      <c r="BH112" s="136">
        <f t="shared" si="98"/>
        <v>0</v>
      </c>
      <c r="BI112" s="136">
        <f t="shared" si="99"/>
        <v>0</v>
      </c>
      <c r="BJ112" s="136">
        <f t="shared" si="100"/>
        <v>0</v>
      </c>
      <c r="BK112" s="136">
        <f t="shared" si="101"/>
        <v>0</v>
      </c>
      <c r="BL112" s="136">
        <f t="shared" si="102"/>
        <v>0</v>
      </c>
      <c r="BM112" s="136">
        <f t="shared" si="103"/>
        <v>11.31</v>
      </c>
      <c r="BN112" s="137"/>
      <c r="BO112" s="136">
        <f t="shared" si="104"/>
        <v>37.700000000000003</v>
      </c>
      <c r="BP112" s="136">
        <f t="shared" si="118"/>
        <v>15.08</v>
      </c>
      <c r="BQ112" s="136"/>
      <c r="BR112" s="136">
        <f t="shared" si="105"/>
        <v>13.195</v>
      </c>
      <c r="BS112" s="136">
        <f t="shared" si="106"/>
        <v>18.850000000000001</v>
      </c>
      <c r="BT112" s="136">
        <f t="shared" si="107"/>
        <v>11.31</v>
      </c>
      <c r="BU112" s="136">
        <f t="shared" si="108"/>
        <v>5.6550000000000002</v>
      </c>
      <c r="BV112" s="136">
        <f t="shared" si="109"/>
        <v>11.31</v>
      </c>
      <c r="BW112" s="136">
        <f t="shared" si="119"/>
        <v>11.31</v>
      </c>
      <c r="BX112" s="136">
        <f t="shared" si="110"/>
        <v>26.39</v>
      </c>
      <c r="BY112" s="136">
        <f t="shared" si="111"/>
        <v>26.39</v>
      </c>
      <c r="BZ112" s="136">
        <f t="shared" si="112"/>
        <v>15.08</v>
      </c>
      <c r="CA112" s="136">
        <f t="shared" si="113"/>
        <v>0</v>
      </c>
      <c r="CB112" s="136">
        <f t="shared" si="120"/>
        <v>3.77</v>
      </c>
      <c r="CC112" s="136">
        <f t="shared" si="114"/>
        <v>0</v>
      </c>
      <c r="CD112" s="136">
        <f t="shared" si="115"/>
        <v>7.54</v>
      </c>
      <c r="CE112" s="136">
        <f t="shared" si="116"/>
        <v>18.850000000000001</v>
      </c>
    </row>
    <row r="113" spans="1:83" ht="18" customHeight="1" thickBot="1" x14ac:dyDescent="0.3">
      <c r="A113" s="200"/>
      <c r="B113" s="191">
        <v>108</v>
      </c>
      <c r="C113" s="22">
        <v>15.6</v>
      </c>
      <c r="D113" s="23" t="s">
        <v>40</v>
      </c>
      <c r="E113" s="29" t="s">
        <v>154</v>
      </c>
      <c r="F113" s="22" t="s">
        <v>102</v>
      </c>
      <c r="G113" s="188"/>
      <c r="H113" s="188"/>
      <c r="I113" s="141"/>
      <c r="J113" s="22">
        <v>60</v>
      </c>
      <c r="K113" s="22">
        <v>50</v>
      </c>
      <c r="L113" s="22">
        <v>30</v>
      </c>
      <c r="M113" s="22">
        <v>30</v>
      </c>
      <c r="N113" s="22">
        <v>30</v>
      </c>
      <c r="O113" s="22">
        <v>30</v>
      </c>
      <c r="P113" s="22">
        <v>30</v>
      </c>
      <c r="Q113" s="22">
        <v>30</v>
      </c>
      <c r="R113" s="22">
        <v>30</v>
      </c>
      <c r="S113" s="22">
        <v>30</v>
      </c>
      <c r="T113" s="142"/>
      <c r="U113" s="141">
        <v>50</v>
      </c>
      <c r="V113" s="22">
        <v>100</v>
      </c>
      <c r="W113" s="22">
        <v>35</v>
      </c>
      <c r="X113" s="22">
        <v>50</v>
      </c>
      <c r="Y113" s="22">
        <v>30</v>
      </c>
      <c r="Z113" s="22">
        <v>15</v>
      </c>
      <c r="AA113" s="22">
        <v>30</v>
      </c>
      <c r="AB113" s="22">
        <v>30</v>
      </c>
      <c r="AC113" s="22"/>
      <c r="AD113" s="22"/>
      <c r="AE113" s="22">
        <v>30</v>
      </c>
      <c r="AF113" s="22">
        <v>15</v>
      </c>
      <c r="AG113" s="140">
        <v>20</v>
      </c>
      <c r="AH113" s="22">
        <v>10</v>
      </c>
      <c r="AI113" s="22">
        <v>50</v>
      </c>
      <c r="AJ113" s="22">
        <v>50</v>
      </c>
      <c r="AK113" s="143">
        <v>12</v>
      </c>
      <c r="AL113" s="123"/>
      <c r="AM113" s="150">
        <f t="shared" si="90"/>
        <v>12</v>
      </c>
      <c r="AN113" s="151">
        <f t="shared" si="121"/>
        <v>865</v>
      </c>
      <c r="AO113" s="25">
        <f t="shared" si="91"/>
        <v>10380</v>
      </c>
      <c r="AP113" s="2"/>
      <c r="BB113" s="127">
        <f t="shared" si="117"/>
        <v>0</v>
      </c>
      <c r="BC113" s="127">
        <f t="shared" si="93"/>
        <v>720</v>
      </c>
      <c r="BD113" s="127">
        <f t="shared" si="94"/>
        <v>600</v>
      </c>
      <c r="BE113" s="127">
        <f t="shared" si="95"/>
        <v>360</v>
      </c>
      <c r="BF113" s="127">
        <f t="shared" si="96"/>
        <v>360</v>
      </c>
      <c r="BG113" s="127">
        <f t="shared" si="97"/>
        <v>360</v>
      </c>
      <c r="BH113" s="127">
        <f t="shared" si="98"/>
        <v>360</v>
      </c>
      <c r="BI113" s="127">
        <f t="shared" si="99"/>
        <v>360</v>
      </c>
      <c r="BJ113" s="127">
        <f t="shared" si="100"/>
        <v>360</v>
      </c>
      <c r="BK113" s="127">
        <f t="shared" si="101"/>
        <v>360</v>
      </c>
      <c r="BL113" s="127">
        <f t="shared" si="102"/>
        <v>360</v>
      </c>
      <c r="BM113" s="127">
        <f t="shared" si="103"/>
        <v>0</v>
      </c>
      <c r="BN113" s="82"/>
      <c r="BO113" s="127">
        <f t="shared" si="104"/>
        <v>600</v>
      </c>
      <c r="BP113" s="127">
        <f t="shared" si="118"/>
        <v>1200</v>
      </c>
      <c r="BQ113" s="127"/>
      <c r="BR113" s="127">
        <f t="shared" si="105"/>
        <v>420</v>
      </c>
      <c r="BS113" s="127">
        <f t="shared" si="106"/>
        <v>600</v>
      </c>
      <c r="BT113" s="127">
        <f t="shared" si="107"/>
        <v>360</v>
      </c>
      <c r="BU113" s="127">
        <f t="shared" si="108"/>
        <v>180</v>
      </c>
      <c r="BV113" s="127">
        <f t="shared" si="109"/>
        <v>360</v>
      </c>
      <c r="BW113" s="127">
        <f t="shared" si="119"/>
        <v>360</v>
      </c>
      <c r="BX113" s="127">
        <f t="shared" si="110"/>
        <v>0</v>
      </c>
      <c r="BY113" s="127">
        <f t="shared" si="111"/>
        <v>0</v>
      </c>
      <c r="BZ113" s="127">
        <f t="shared" si="112"/>
        <v>360</v>
      </c>
      <c r="CA113" s="127">
        <f t="shared" si="113"/>
        <v>180</v>
      </c>
      <c r="CB113" s="127">
        <f t="shared" si="120"/>
        <v>240</v>
      </c>
      <c r="CC113" s="127">
        <f t="shared" si="114"/>
        <v>120</v>
      </c>
      <c r="CD113" s="127">
        <f t="shared" si="115"/>
        <v>600</v>
      </c>
      <c r="CE113" s="127">
        <f t="shared" si="116"/>
        <v>600</v>
      </c>
    </row>
    <row r="114" spans="1:83" s="135" customFormat="1" ht="18" customHeight="1" thickBot="1" x14ac:dyDescent="0.3">
      <c r="A114" s="200"/>
      <c r="B114" s="191">
        <v>109</v>
      </c>
      <c r="C114" s="22">
        <v>15.7</v>
      </c>
      <c r="D114" s="23" t="s">
        <v>304</v>
      </c>
      <c r="E114" s="156" t="s">
        <v>360</v>
      </c>
      <c r="F114" s="22" t="s">
        <v>102</v>
      </c>
      <c r="G114" s="188"/>
      <c r="H114" s="188"/>
      <c r="I114" s="141"/>
      <c r="J114" s="22">
        <v>50</v>
      </c>
      <c r="K114" s="22">
        <v>30</v>
      </c>
      <c r="L114" s="22">
        <v>30</v>
      </c>
      <c r="M114" s="22">
        <v>30</v>
      </c>
      <c r="N114" s="22">
        <v>30</v>
      </c>
      <c r="O114" s="22">
        <v>30</v>
      </c>
      <c r="P114" s="22">
        <v>30</v>
      </c>
      <c r="Q114" s="22">
        <v>30</v>
      </c>
      <c r="R114" s="22">
        <v>30</v>
      </c>
      <c r="S114" s="22">
        <v>30</v>
      </c>
      <c r="T114" s="142">
        <v>50</v>
      </c>
      <c r="U114" s="141"/>
      <c r="V114" s="22">
        <v>30</v>
      </c>
      <c r="W114" s="22"/>
      <c r="X114" s="22"/>
      <c r="Y114" s="22">
        <v>30</v>
      </c>
      <c r="Z114" s="22">
        <v>15</v>
      </c>
      <c r="AA114" s="22">
        <v>30</v>
      </c>
      <c r="AB114" s="22">
        <v>30</v>
      </c>
      <c r="AC114" s="22"/>
      <c r="AD114" s="22"/>
      <c r="AE114" s="22">
        <v>30</v>
      </c>
      <c r="AF114" s="22"/>
      <c r="AG114" s="140"/>
      <c r="AH114" s="22">
        <v>20</v>
      </c>
      <c r="AI114" s="22"/>
      <c r="AJ114" s="22"/>
      <c r="AK114" s="143">
        <f>0.82*1.3</f>
        <v>1.0660000000000001</v>
      </c>
      <c r="AL114" s="123"/>
      <c r="AM114" s="150">
        <f t="shared" si="90"/>
        <v>1.0660000000000001</v>
      </c>
      <c r="AN114" s="151">
        <f t="shared" si="121"/>
        <v>555</v>
      </c>
      <c r="AO114" s="25">
        <f t="shared" si="91"/>
        <v>591.63</v>
      </c>
      <c r="AP114" s="134"/>
      <c r="BB114" s="136">
        <f t="shared" si="117"/>
        <v>0</v>
      </c>
      <c r="BC114" s="136">
        <f t="shared" si="93"/>
        <v>53.300000000000004</v>
      </c>
      <c r="BD114" s="136">
        <f t="shared" si="94"/>
        <v>31.98</v>
      </c>
      <c r="BE114" s="136">
        <f t="shared" si="95"/>
        <v>31.98</v>
      </c>
      <c r="BF114" s="136">
        <f t="shared" si="96"/>
        <v>31.98</v>
      </c>
      <c r="BG114" s="136">
        <f t="shared" si="97"/>
        <v>31.98</v>
      </c>
      <c r="BH114" s="136">
        <f t="shared" si="98"/>
        <v>31.98</v>
      </c>
      <c r="BI114" s="136">
        <f t="shared" si="99"/>
        <v>31.98</v>
      </c>
      <c r="BJ114" s="136">
        <f t="shared" si="100"/>
        <v>31.98</v>
      </c>
      <c r="BK114" s="136">
        <f t="shared" si="101"/>
        <v>31.98</v>
      </c>
      <c r="BL114" s="136">
        <f t="shared" si="102"/>
        <v>31.98</v>
      </c>
      <c r="BM114" s="136"/>
      <c r="BN114" s="137"/>
      <c r="BO114" s="136"/>
      <c r="BP114" s="136">
        <f t="shared" si="118"/>
        <v>31.98</v>
      </c>
      <c r="BQ114" s="136"/>
      <c r="BR114" s="136"/>
      <c r="BS114" s="136"/>
      <c r="BT114" s="136">
        <f t="shared" si="107"/>
        <v>31.98</v>
      </c>
      <c r="BU114" s="136">
        <f t="shared" si="108"/>
        <v>15.99</v>
      </c>
      <c r="BV114" s="136">
        <f t="shared" si="109"/>
        <v>31.98</v>
      </c>
      <c r="BW114" s="136">
        <f t="shared" si="119"/>
        <v>31.98</v>
      </c>
      <c r="BX114" s="136">
        <f t="shared" si="110"/>
        <v>0</v>
      </c>
      <c r="BY114" s="136">
        <f t="shared" si="111"/>
        <v>0</v>
      </c>
      <c r="BZ114" s="136">
        <f t="shared" si="112"/>
        <v>31.98</v>
      </c>
      <c r="CA114" s="136"/>
      <c r="CB114" s="136"/>
      <c r="CC114" s="136">
        <f t="shared" si="114"/>
        <v>21.32</v>
      </c>
      <c r="CD114" s="136"/>
      <c r="CE114" s="136"/>
    </row>
    <row r="115" spans="1:83" ht="18" customHeight="1" thickBot="1" x14ac:dyDescent="0.3">
      <c r="A115" s="200"/>
      <c r="B115" s="191">
        <v>110</v>
      </c>
      <c r="C115" s="22">
        <v>15.8</v>
      </c>
      <c r="D115" s="23" t="s">
        <v>26</v>
      </c>
      <c r="E115" s="29" t="s">
        <v>152</v>
      </c>
      <c r="F115" s="22" t="s">
        <v>4</v>
      </c>
      <c r="G115" s="188"/>
      <c r="H115" s="188"/>
      <c r="I115" s="141"/>
      <c r="J115" s="22">
        <v>6</v>
      </c>
      <c r="K115" s="22"/>
      <c r="L115" s="22"/>
      <c r="M115" s="22"/>
      <c r="N115" s="22"/>
      <c r="O115" s="22"/>
      <c r="P115" s="22"/>
      <c r="Q115" s="22"/>
      <c r="R115" s="22"/>
      <c r="S115" s="22"/>
      <c r="T115" s="142">
        <v>2</v>
      </c>
      <c r="U115" s="141"/>
      <c r="V115" s="22">
        <v>5</v>
      </c>
      <c r="W115" s="22">
        <v>5</v>
      </c>
      <c r="X115" s="22">
        <v>3</v>
      </c>
      <c r="Y115" s="22">
        <v>6</v>
      </c>
      <c r="Z115" s="22">
        <v>3</v>
      </c>
      <c r="AA115" s="22"/>
      <c r="AB115" s="22"/>
      <c r="AC115" s="22"/>
      <c r="AD115" s="22"/>
      <c r="AE115" s="22"/>
      <c r="AF115" s="22"/>
      <c r="AG115" s="140"/>
      <c r="AH115" s="22"/>
      <c r="AI115" s="22"/>
      <c r="AJ115" s="22"/>
      <c r="AK115" s="143">
        <v>20</v>
      </c>
      <c r="AL115" s="123"/>
      <c r="AM115" s="150">
        <f t="shared" si="90"/>
        <v>20</v>
      </c>
      <c r="AN115" s="151">
        <f t="shared" si="121"/>
        <v>30</v>
      </c>
      <c r="AO115" s="25">
        <f t="shared" si="91"/>
        <v>600</v>
      </c>
      <c r="AP115" s="2"/>
      <c r="BB115" s="127">
        <f t="shared" si="117"/>
        <v>0</v>
      </c>
      <c r="BC115" s="127">
        <f t="shared" si="93"/>
        <v>120</v>
      </c>
      <c r="BD115" s="127">
        <f t="shared" si="94"/>
        <v>0</v>
      </c>
      <c r="BE115" s="127">
        <f t="shared" si="95"/>
        <v>0</v>
      </c>
      <c r="BF115" s="127">
        <f t="shared" si="96"/>
        <v>0</v>
      </c>
      <c r="BG115" s="127">
        <f t="shared" si="97"/>
        <v>0</v>
      </c>
      <c r="BH115" s="127">
        <f t="shared" si="98"/>
        <v>0</v>
      </c>
      <c r="BI115" s="127">
        <f t="shared" si="99"/>
        <v>0</v>
      </c>
      <c r="BJ115" s="127">
        <f t="shared" si="100"/>
        <v>0</v>
      </c>
      <c r="BK115" s="127">
        <f t="shared" si="101"/>
        <v>0</v>
      </c>
      <c r="BL115" s="127">
        <f t="shared" si="102"/>
        <v>0</v>
      </c>
      <c r="BM115" s="127">
        <f t="shared" ref="BM115:BM141" si="122">AK115*T115</f>
        <v>40</v>
      </c>
      <c r="BN115" s="82"/>
      <c r="BO115" s="127">
        <f t="shared" ref="BO115:BO141" si="123">AK115*U115</f>
        <v>0</v>
      </c>
      <c r="BP115" s="127">
        <f t="shared" si="118"/>
        <v>100</v>
      </c>
      <c r="BQ115" s="127"/>
      <c r="BR115" s="127">
        <f t="shared" ref="BR115:BR141" si="124">AK115*W115</f>
        <v>100</v>
      </c>
      <c r="BS115" s="127">
        <f t="shared" ref="BS115:BS141" si="125">AK115*X115</f>
        <v>60</v>
      </c>
      <c r="BT115" s="127">
        <f t="shared" si="107"/>
        <v>120</v>
      </c>
      <c r="BU115" s="127">
        <f t="shared" si="108"/>
        <v>60</v>
      </c>
      <c r="BV115" s="127">
        <f t="shared" si="109"/>
        <v>0</v>
      </c>
      <c r="BW115" s="127">
        <f t="shared" si="119"/>
        <v>0</v>
      </c>
      <c r="BX115" s="127">
        <f t="shared" si="110"/>
        <v>0</v>
      </c>
      <c r="BY115" s="127">
        <f t="shared" si="111"/>
        <v>0</v>
      </c>
      <c r="BZ115" s="127">
        <f t="shared" si="112"/>
        <v>0</v>
      </c>
      <c r="CA115" s="127">
        <f t="shared" ref="CA115:CA141" si="126">AK115*AF115</f>
        <v>0</v>
      </c>
      <c r="CB115" s="127">
        <f t="shared" ref="CB115:CB141" si="127">AK115*AG115</f>
        <v>0</v>
      </c>
      <c r="CC115" s="127">
        <f t="shared" si="114"/>
        <v>0</v>
      </c>
      <c r="CD115" s="127">
        <f t="shared" ref="CD115:CD141" si="128">AK115*AI115</f>
        <v>0</v>
      </c>
      <c r="CE115" s="127">
        <f t="shared" ref="CE115:CE141" si="129">AK115*AJ115</f>
        <v>0</v>
      </c>
    </row>
    <row r="116" spans="1:83" s="135" customFormat="1" ht="18" customHeight="1" thickBot="1" x14ac:dyDescent="0.3">
      <c r="A116" s="200"/>
      <c r="B116" s="191">
        <v>111</v>
      </c>
      <c r="C116" s="22">
        <v>15.9</v>
      </c>
      <c r="D116" s="23" t="s">
        <v>27</v>
      </c>
      <c r="E116" s="156" t="s">
        <v>359</v>
      </c>
      <c r="F116" s="22" t="s">
        <v>102</v>
      </c>
      <c r="G116" s="188"/>
      <c r="H116" s="188"/>
      <c r="I116" s="141"/>
      <c r="J116" s="22"/>
      <c r="K116" s="22"/>
      <c r="L116" s="22"/>
      <c r="M116" s="22"/>
      <c r="N116" s="22"/>
      <c r="O116" s="22"/>
      <c r="P116" s="22"/>
      <c r="Q116" s="22"/>
      <c r="R116" s="22"/>
      <c r="S116" s="22"/>
      <c r="T116" s="142"/>
      <c r="U116" s="141"/>
      <c r="V116" s="22"/>
      <c r="W116" s="22"/>
      <c r="X116" s="22"/>
      <c r="Y116" s="22"/>
      <c r="Z116" s="22"/>
      <c r="AA116" s="22"/>
      <c r="AB116" s="22"/>
      <c r="AC116" s="22"/>
      <c r="AD116" s="22"/>
      <c r="AE116" s="22"/>
      <c r="AF116" s="22"/>
      <c r="AG116" s="140"/>
      <c r="AH116" s="22"/>
      <c r="AI116" s="22">
        <v>60</v>
      </c>
      <c r="AJ116" s="22"/>
      <c r="AK116" s="143">
        <f>2.64*1.3</f>
        <v>3.4320000000000004</v>
      </c>
      <c r="AL116" s="123"/>
      <c r="AM116" s="150">
        <f t="shared" si="90"/>
        <v>3.4320000000000004</v>
      </c>
      <c r="AN116" s="151">
        <f t="shared" si="121"/>
        <v>60</v>
      </c>
      <c r="AO116" s="25">
        <f t="shared" si="91"/>
        <v>205.92000000000002</v>
      </c>
      <c r="AP116" s="134"/>
      <c r="BB116" s="136">
        <f t="shared" si="117"/>
        <v>0</v>
      </c>
      <c r="BC116" s="136">
        <f t="shared" si="93"/>
        <v>0</v>
      </c>
      <c r="BD116" s="136">
        <f t="shared" si="94"/>
        <v>0</v>
      </c>
      <c r="BE116" s="136">
        <f t="shared" si="95"/>
        <v>0</v>
      </c>
      <c r="BF116" s="136">
        <f t="shared" si="96"/>
        <v>0</v>
      </c>
      <c r="BG116" s="136">
        <f t="shared" si="97"/>
        <v>0</v>
      </c>
      <c r="BH116" s="136">
        <f t="shared" si="98"/>
        <v>0</v>
      </c>
      <c r="BI116" s="136">
        <f t="shared" si="99"/>
        <v>0</v>
      </c>
      <c r="BJ116" s="136">
        <f t="shared" si="100"/>
        <v>0</v>
      </c>
      <c r="BK116" s="136">
        <f t="shared" si="101"/>
        <v>0</v>
      </c>
      <c r="BL116" s="136">
        <f t="shared" si="102"/>
        <v>0</v>
      </c>
      <c r="BM116" s="136">
        <f t="shared" si="122"/>
        <v>0</v>
      </c>
      <c r="BN116" s="137"/>
      <c r="BO116" s="136">
        <f t="shared" si="123"/>
        <v>0</v>
      </c>
      <c r="BP116" s="136">
        <f t="shared" si="118"/>
        <v>0</v>
      </c>
      <c r="BQ116" s="136"/>
      <c r="BR116" s="136">
        <f t="shared" si="124"/>
        <v>0</v>
      </c>
      <c r="BS116" s="136">
        <f t="shared" si="125"/>
        <v>0</v>
      </c>
      <c r="BT116" s="136">
        <f t="shared" si="107"/>
        <v>0</v>
      </c>
      <c r="BU116" s="136">
        <f t="shared" si="108"/>
        <v>0</v>
      </c>
      <c r="BV116" s="136">
        <f t="shared" si="109"/>
        <v>0</v>
      </c>
      <c r="BW116" s="136">
        <f t="shared" si="119"/>
        <v>0</v>
      </c>
      <c r="BX116" s="136">
        <f t="shared" si="110"/>
        <v>0</v>
      </c>
      <c r="BY116" s="136">
        <f t="shared" si="111"/>
        <v>0</v>
      </c>
      <c r="BZ116" s="136">
        <f t="shared" si="112"/>
        <v>0</v>
      </c>
      <c r="CA116" s="136">
        <f t="shared" si="126"/>
        <v>0</v>
      </c>
      <c r="CB116" s="136">
        <f t="shared" si="127"/>
        <v>0</v>
      </c>
      <c r="CC116" s="136">
        <f t="shared" si="114"/>
        <v>0</v>
      </c>
      <c r="CD116" s="136">
        <f t="shared" si="128"/>
        <v>205.92000000000002</v>
      </c>
      <c r="CE116" s="136">
        <f t="shared" si="129"/>
        <v>0</v>
      </c>
    </row>
    <row r="117" spans="1:83" s="135" customFormat="1" ht="18" customHeight="1" thickBot="1" x14ac:dyDescent="0.3">
      <c r="A117" s="201"/>
      <c r="B117" s="191">
        <v>112</v>
      </c>
      <c r="C117" s="154">
        <v>15.1</v>
      </c>
      <c r="D117" s="23" t="s">
        <v>39</v>
      </c>
      <c r="E117" s="156" t="s">
        <v>355</v>
      </c>
      <c r="F117" s="22" t="s">
        <v>102</v>
      </c>
      <c r="G117" s="188"/>
      <c r="H117" s="188"/>
      <c r="I117" s="141"/>
      <c r="J117" s="22"/>
      <c r="K117" s="22"/>
      <c r="L117" s="22"/>
      <c r="M117" s="22"/>
      <c r="N117" s="22"/>
      <c r="O117" s="22"/>
      <c r="P117" s="22"/>
      <c r="Q117" s="22"/>
      <c r="R117" s="22"/>
      <c r="S117" s="22"/>
      <c r="T117" s="142"/>
      <c r="U117" s="141"/>
      <c r="V117" s="22">
        <v>20</v>
      </c>
      <c r="W117" s="22"/>
      <c r="X117" s="22"/>
      <c r="Y117" s="22"/>
      <c r="Z117" s="22"/>
      <c r="AA117" s="22"/>
      <c r="AB117" s="22"/>
      <c r="AC117" s="22"/>
      <c r="AD117" s="22"/>
      <c r="AE117" s="22"/>
      <c r="AF117" s="22">
        <v>20</v>
      </c>
      <c r="AG117" s="140"/>
      <c r="AH117" s="22">
        <v>40</v>
      </c>
      <c r="AI117" s="22"/>
      <c r="AJ117" s="22"/>
      <c r="AK117" s="143">
        <f>1.84*1.3</f>
        <v>2.3920000000000003</v>
      </c>
      <c r="AL117" s="123"/>
      <c r="AM117" s="150">
        <f t="shared" si="90"/>
        <v>2.3920000000000003</v>
      </c>
      <c r="AN117" s="151">
        <f t="shared" si="121"/>
        <v>80</v>
      </c>
      <c r="AO117" s="25">
        <f t="shared" si="91"/>
        <v>191.36</v>
      </c>
      <c r="AP117" s="134"/>
      <c r="BB117" s="136">
        <f t="shared" si="117"/>
        <v>0</v>
      </c>
      <c r="BC117" s="136">
        <f t="shared" si="93"/>
        <v>0</v>
      </c>
      <c r="BD117" s="136">
        <f t="shared" si="94"/>
        <v>0</v>
      </c>
      <c r="BE117" s="136">
        <f t="shared" si="95"/>
        <v>0</v>
      </c>
      <c r="BF117" s="136">
        <f t="shared" si="96"/>
        <v>0</v>
      </c>
      <c r="BG117" s="136">
        <f t="shared" si="97"/>
        <v>0</v>
      </c>
      <c r="BH117" s="136">
        <f t="shared" si="98"/>
        <v>0</v>
      </c>
      <c r="BI117" s="136">
        <f t="shared" si="99"/>
        <v>0</v>
      </c>
      <c r="BJ117" s="136">
        <f t="shared" si="100"/>
        <v>0</v>
      </c>
      <c r="BK117" s="136">
        <f t="shared" si="101"/>
        <v>0</v>
      </c>
      <c r="BL117" s="136">
        <f t="shared" si="102"/>
        <v>0</v>
      </c>
      <c r="BM117" s="136">
        <f t="shared" si="122"/>
        <v>0</v>
      </c>
      <c r="BN117" s="137"/>
      <c r="BO117" s="136">
        <f t="shared" si="123"/>
        <v>0</v>
      </c>
      <c r="BP117" s="136">
        <f t="shared" si="118"/>
        <v>47.84</v>
      </c>
      <c r="BQ117" s="136"/>
      <c r="BR117" s="136">
        <f t="shared" si="124"/>
        <v>0</v>
      </c>
      <c r="BS117" s="136">
        <f t="shared" si="125"/>
        <v>0</v>
      </c>
      <c r="BT117" s="136">
        <f t="shared" si="107"/>
        <v>0</v>
      </c>
      <c r="BU117" s="136">
        <f t="shared" si="108"/>
        <v>0</v>
      </c>
      <c r="BV117" s="136">
        <f t="shared" si="109"/>
        <v>0</v>
      </c>
      <c r="BW117" s="136">
        <f t="shared" si="119"/>
        <v>0</v>
      </c>
      <c r="BX117" s="136">
        <f t="shared" si="110"/>
        <v>0</v>
      </c>
      <c r="BY117" s="136">
        <f t="shared" si="111"/>
        <v>0</v>
      </c>
      <c r="BZ117" s="136">
        <f t="shared" si="112"/>
        <v>0</v>
      </c>
      <c r="CA117" s="136">
        <f t="shared" si="126"/>
        <v>47.84</v>
      </c>
      <c r="CB117" s="136">
        <f t="shared" si="127"/>
        <v>0</v>
      </c>
      <c r="CC117" s="136">
        <f t="shared" si="114"/>
        <v>95.68</v>
      </c>
      <c r="CD117" s="136">
        <f t="shared" si="128"/>
        <v>0</v>
      </c>
      <c r="CE117" s="136">
        <f t="shared" si="129"/>
        <v>0</v>
      </c>
    </row>
    <row r="118" spans="1:83" ht="31.5" thickBot="1" x14ac:dyDescent="0.3">
      <c r="A118" s="202" t="s">
        <v>28</v>
      </c>
      <c r="B118" s="191">
        <v>113</v>
      </c>
      <c r="C118" s="10">
        <v>16.2</v>
      </c>
      <c r="D118" s="11" t="s">
        <v>53</v>
      </c>
      <c r="E118" s="13" t="s">
        <v>388</v>
      </c>
      <c r="F118" s="10" t="s">
        <v>4</v>
      </c>
      <c r="G118" s="188"/>
      <c r="H118" s="188"/>
      <c r="I118" s="128"/>
      <c r="J118" s="10"/>
      <c r="K118" s="10">
        <v>1</v>
      </c>
      <c r="L118" s="10">
        <v>1</v>
      </c>
      <c r="M118" s="10">
        <v>1</v>
      </c>
      <c r="N118" s="10">
        <v>1</v>
      </c>
      <c r="O118" s="10">
        <v>1</v>
      </c>
      <c r="P118" s="10">
        <v>1</v>
      </c>
      <c r="Q118" s="10">
        <v>1</v>
      </c>
      <c r="R118" s="10">
        <v>1</v>
      </c>
      <c r="S118" s="10">
        <v>1</v>
      </c>
      <c r="T118" s="129"/>
      <c r="U118" s="128">
        <v>2</v>
      </c>
      <c r="V118" s="10"/>
      <c r="W118" s="10">
        <v>1</v>
      </c>
      <c r="X118" s="10"/>
      <c r="Y118" s="10">
        <v>1</v>
      </c>
      <c r="Z118" s="10">
        <v>1</v>
      </c>
      <c r="AA118" s="10">
        <v>1</v>
      </c>
      <c r="AB118" s="10">
        <v>1</v>
      </c>
      <c r="AC118" s="10"/>
      <c r="AD118" s="10"/>
      <c r="AE118" s="10">
        <v>1</v>
      </c>
      <c r="AF118" s="10">
        <v>1</v>
      </c>
      <c r="AG118" s="130">
        <v>1</v>
      </c>
      <c r="AH118" s="10"/>
      <c r="AI118" s="10">
        <v>1</v>
      </c>
      <c r="AJ118" s="10"/>
      <c r="AK118" s="131">
        <f>2889.51*1.3</f>
        <v>3756.3630000000003</v>
      </c>
      <c r="AL118" s="124"/>
      <c r="AM118" s="132">
        <f t="shared" si="90"/>
        <v>3756.3630000000003</v>
      </c>
      <c r="AN118" s="50">
        <f t="shared" si="121"/>
        <v>20</v>
      </c>
      <c r="AO118" s="25">
        <f t="shared" si="91"/>
        <v>75127.260000000009</v>
      </c>
      <c r="AP118" s="2"/>
      <c r="BB118" s="127">
        <f t="shared" si="117"/>
        <v>0</v>
      </c>
      <c r="BC118" s="127">
        <f t="shared" si="93"/>
        <v>0</v>
      </c>
      <c r="BD118" s="127">
        <f t="shared" si="94"/>
        <v>3756.3630000000003</v>
      </c>
      <c r="BE118" s="127">
        <f t="shared" si="95"/>
        <v>3756.3630000000003</v>
      </c>
      <c r="BF118" s="127">
        <f t="shared" si="96"/>
        <v>3756.3630000000003</v>
      </c>
      <c r="BG118" s="127">
        <f t="shared" si="97"/>
        <v>3756.3630000000003</v>
      </c>
      <c r="BH118" s="127">
        <f t="shared" si="98"/>
        <v>3756.3630000000003</v>
      </c>
      <c r="BI118" s="127">
        <f t="shared" si="99"/>
        <v>3756.3630000000003</v>
      </c>
      <c r="BJ118" s="127">
        <f t="shared" si="100"/>
        <v>3756.3630000000003</v>
      </c>
      <c r="BK118" s="127">
        <f t="shared" si="101"/>
        <v>3756.3630000000003</v>
      </c>
      <c r="BL118" s="127">
        <f t="shared" si="102"/>
        <v>3756.3630000000003</v>
      </c>
      <c r="BM118" s="127">
        <f t="shared" si="122"/>
        <v>0</v>
      </c>
      <c r="BN118" s="160"/>
      <c r="BO118" s="127">
        <f t="shared" si="123"/>
        <v>7512.7260000000006</v>
      </c>
      <c r="BP118" s="127">
        <f t="shared" si="118"/>
        <v>0</v>
      </c>
      <c r="BQ118" s="127"/>
      <c r="BR118" s="127">
        <f t="shared" si="124"/>
        <v>3756.3630000000003</v>
      </c>
      <c r="BS118" s="127">
        <f t="shared" si="125"/>
        <v>0</v>
      </c>
      <c r="BT118" s="127">
        <f t="shared" si="107"/>
        <v>3756.3630000000003</v>
      </c>
      <c r="BU118" s="127">
        <f t="shared" si="108"/>
        <v>3756.3630000000003</v>
      </c>
      <c r="BV118" s="127">
        <f t="shared" si="109"/>
        <v>3756.3630000000003</v>
      </c>
      <c r="BW118" s="127">
        <f t="shared" si="119"/>
        <v>3756.3630000000003</v>
      </c>
      <c r="BX118" s="127">
        <f t="shared" si="110"/>
        <v>0</v>
      </c>
      <c r="BY118" s="127">
        <f t="shared" si="111"/>
        <v>0</v>
      </c>
      <c r="BZ118" s="127">
        <f t="shared" si="112"/>
        <v>3756.3630000000003</v>
      </c>
      <c r="CA118" s="127">
        <f t="shared" si="126"/>
        <v>3756.3630000000003</v>
      </c>
      <c r="CB118" s="127">
        <f t="shared" si="127"/>
        <v>3756.3630000000003</v>
      </c>
      <c r="CC118" s="127">
        <f t="shared" si="114"/>
        <v>0</v>
      </c>
      <c r="CD118" s="127">
        <f t="shared" si="128"/>
        <v>3756.3630000000003</v>
      </c>
      <c r="CE118" s="127">
        <f t="shared" si="129"/>
        <v>0</v>
      </c>
    </row>
    <row r="119" spans="1:83" ht="31.5" thickBot="1" x14ac:dyDescent="0.3">
      <c r="A119" s="203"/>
      <c r="B119" s="191">
        <v>114</v>
      </c>
      <c r="C119" s="10">
        <v>16.3</v>
      </c>
      <c r="D119" s="11" t="s">
        <v>54</v>
      </c>
      <c r="E119" s="13" t="s">
        <v>387</v>
      </c>
      <c r="F119" s="10" t="s">
        <v>4</v>
      </c>
      <c r="G119" s="188"/>
      <c r="H119" s="188"/>
      <c r="I119" s="128"/>
      <c r="J119" s="10"/>
      <c r="K119" s="10"/>
      <c r="L119" s="10"/>
      <c r="M119" s="10"/>
      <c r="N119" s="10"/>
      <c r="O119" s="10"/>
      <c r="P119" s="10"/>
      <c r="Q119" s="10"/>
      <c r="R119" s="10"/>
      <c r="S119" s="10"/>
      <c r="T119" s="129"/>
      <c r="U119" s="128"/>
      <c r="V119" s="10">
        <v>1</v>
      </c>
      <c r="W119" s="10"/>
      <c r="X119" s="10"/>
      <c r="Y119" s="10"/>
      <c r="Z119" s="10"/>
      <c r="AA119" s="10"/>
      <c r="AB119" s="10"/>
      <c r="AC119" s="10"/>
      <c r="AD119" s="10"/>
      <c r="AE119" s="10"/>
      <c r="AF119" s="10"/>
      <c r="AG119" s="130"/>
      <c r="AH119" s="10"/>
      <c r="AI119" s="10"/>
      <c r="AJ119" s="10"/>
      <c r="AK119" s="131">
        <f>4724.47*1.3</f>
        <v>6141.8110000000006</v>
      </c>
      <c r="AL119" s="124"/>
      <c r="AM119" s="132">
        <f t="shared" si="90"/>
        <v>6141.8110000000006</v>
      </c>
      <c r="AN119" s="50">
        <f t="shared" si="121"/>
        <v>1</v>
      </c>
      <c r="AO119" s="25">
        <f t="shared" si="91"/>
        <v>6141.8110000000006</v>
      </c>
      <c r="AP119" s="2"/>
      <c r="BB119" s="127">
        <f t="shared" si="117"/>
        <v>0</v>
      </c>
      <c r="BC119" s="127">
        <f t="shared" si="93"/>
        <v>0</v>
      </c>
      <c r="BD119" s="127">
        <f t="shared" si="94"/>
        <v>0</v>
      </c>
      <c r="BE119" s="127">
        <f t="shared" si="95"/>
        <v>0</v>
      </c>
      <c r="BF119" s="127">
        <f t="shared" si="96"/>
        <v>0</v>
      </c>
      <c r="BG119" s="127">
        <f t="shared" si="97"/>
        <v>0</v>
      </c>
      <c r="BH119" s="127">
        <f t="shared" si="98"/>
        <v>0</v>
      </c>
      <c r="BI119" s="127">
        <f t="shared" si="99"/>
        <v>0</v>
      </c>
      <c r="BJ119" s="127">
        <f t="shared" si="100"/>
        <v>0</v>
      </c>
      <c r="BK119" s="127">
        <f t="shared" si="101"/>
        <v>0</v>
      </c>
      <c r="BL119" s="127">
        <f t="shared" si="102"/>
        <v>0</v>
      </c>
      <c r="BM119" s="127">
        <f t="shared" si="122"/>
        <v>0</v>
      </c>
      <c r="BN119" s="160"/>
      <c r="BO119" s="127">
        <f t="shared" si="123"/>
        <v>0</v>
      </c>
      <c r="BP119" s="127">
        <f t="shared" si="118"/>
        <v>6141.8110000000006</v>
      </c>
      <c r="BQ119" s="127"/>
      <c r="BR119" s="127">
        <f t="shared" si="124"/>
        <v>0</v>
      </c>
      <c r="BS119" s="127">
        <f t="shared" si="125"/>
        <v>0</v>
      </c>
      <c r="BT119" s="127">
        <f t="shared" si="107"/>
        <v>0</v>
      </c>
      <c r="BU119" s="127">
        <f t="shared" si="108"/>
        <v>0</v>
      </c>
      <c r="BV119" s="127">
        <f t="shared" si="109"/>
        <v>0</v>
      </c>
      <c r="BW119" s="127">
        <f t="shared" si="119"/>
        <v>0</v>
      </c>
      <c r="BX119" s="127">
        <f t="shared" si="110"/>
        <v>0</v>
      </c>
      <c r="BY119" s="127">
        <f t="shared" si="111"/>
        <v>0</v>
      </c>
      <c r="BZ119" s="127">
        <f t="shared" si="112"/>
        <v>0</v>
      </c>
      <c r="CA119" s="127">
        <f t="shared" si="126"/>
        <v>0</v>
      </c>
      <c r="CB119" s="127">
        <f t="shared" si="127"/>
        <v>0</v>
      </c>
      <c r="CC119" s="127">
        <f t="shared" si="114"/>
        <v>0</v>
      </c>
      <c r="CD119" s="127">
        <f t="shared" si="128"/>
        <v>0</v>
      </c>
      <c r="CE119" s="127">
        <f t="shared" si="129"/>
        <v>0</v>
      </c>
    </row>
    <row r="120" spans="1:83" ht="31.5" thickBot="1" x14ac:dyDescent="0.3">
      <c r="A120" s="204"/>
      <c r="B120" s="191">
        <v>115</v>
      </c>
      <c r="C120" s="10">
        <v>16.399999999999999</v>
      </c>
      <c r="D120" s="11" t="s">
        <v>371</v>
      </c>
      <c r="E120" s="13" t="s">
        <v>386</v>
      </c>
      <c r="F120" s="10" t="s">
        <v>4</v>
      </c>
      <c r="G120" s="188"/>
      <c r="H120" s="188"/>
      <c r="I120" s="128"/>
      <c r="J120" s="10"/>
      <c r="K120" s="10"/>
      <c r="L120" s="10"/>
      <c r="M120" s="10"/>
      <c r="N120" s="10"/>
      <c r="O120" s="10"/>
      <c r="P120" s="10"/>
      <c r="Q120" s="10"/>
      <c r="R120" s="10"/>
      <c r="S120" s="10"/>
      <c r="T120" s="129"/>
      <c r="U120" s="128"/>
      <c r="V120" s="10">
        <v>1</v>
      </c>
      <c r="W120" s="10"/>
      <c r="X120" s="10"/>
      <c r="Y120" s="10"/>
      <c r="Z120" s="10"/>
      <c r="AA120" s="10"/>
      <c r="AB120" s="10"/>
      <c r="AC120" s="10"/>
      <c r="AD120" s="10"/>
      <c r="AE120" s="10"/>
      <c r="AF120" s="10"/>
      <c r="AG120" s="130"/>
      <c r="AH120" s="10"/>
      <c r="AI120" s="10"/>
      <c r="AJ120" s="10"/>
      <c r="AK120" s="131">
        <f>9662.93*1.3</f>
        <v>12561.809000000001</v>
      </c>
      <c r="AL120" s="124"/>
      <c r="AM120" s="132">
        <f t="shared" si="90"/>
        <v>12561.809000000001</v>
      </c>
      <c r="AN120" s="50">
        <f t="shared" si="121"/>
        <v>1</v>
      </c>
      <c r="AO120" s="25">
        <f t="shared" si="91"/>
        <v>12561.809000000001</v>
      </c>
      <c r="AP120" s="2"/>
      <c r="BB120" s="127">
        <f t="shared" si="117"/>
        <v>0</v>
      </c>
      <c r="BC120" s="127">
        <f t="shared" si="93"/>
        <v>0</v>
      </c>
      <c r="BD120" s="127">
        <f t="shared" si="94"/>
        <v>0</v>
      </c>
      <c r="BE120" s="127">
        <f t="shared" si="95"/>
        <v>0</v>
      </c>
      <c r="BF120" s="127">
        <f t="shared" si="96"/>
        <v>0</v>
      </c>
      <c r="BG120" s="127">
        <f t="shared" si="97"/>
        <v>0</v>
      </c>
      <c r="BH120" s="127">
        <f t="shared" si="98"/>
        <v>0</v>
      </c>
      <c r="BI120" s="127">
        <f t="shared" si="99"/>
        <v>0</v>
      </c>
      <c r="BJ120" s="127">
        <f t="shared" si="100"/>
        <v>0</v>
      </c>
      <c r="BK120" s="127">
        <f t="shared" si="101"/>
        <v>0</v>
      </c>
      <c r="BL120" s="127">
        <f t="shared" si="102"/>
        <v>0</v>
      </c>
      <c r="BM120" s="127">
        <f t="shared" si="122"/>
        <v>0</v>
      </c>
      <c r="BN120" s="160"/>
      <c r="BO120" s="127">
        <f t="shared" si="123"/>
        <v>0</v>
      </c>
      <c r="BP120" s="127">
        <f t="shared" si="118"/>
        <v>12561.809000000001</v>
      </c>
      <c r="BQ120" s="127"/>
      <c r="BR120" s="127">
        <f t="shared" si="124"/>
        <v>0</v>
      </c>
      <c r="BS120" s="127">
        <f t="shared" si="125"/>
        <v>0</v>
      </c>
      <c r="BT120" s="127">
        <f t="shared" si="107"/>
        <v>0</v>
      </c>
      <c r="BU120" s="127">
        <f t="shared" si="108"/>
        <v>0</v>
      </c>
      <c r="BV120" s="127">
        <f t="shared" si="109"/>
        <v>0</v>
      </c>
      <c r="BW120" s="127">
        <f t="shared" si="119"/>
        <v>0</v>
      </c>
      <c r="BX120" s="127">
        <f t="shared" si="110"/>
        <v>0</v>
      </c>
      <c r="BY120" s="127">
        <f t="shared" si="111"/>
        <v>0</v>
      </c>
      <c r="BZ120" s="127">
        <f t="shared" si="112"/>
        <v>0</v>
      </c>
      <c r="CA120" s="127">
        <f t="shared" si="126"/>
        <v>0</v>
      </c>
      <c r="CB120" s="127">
        <f t="shared" si="127"/>
        <v>0</v>
      </c>
      <c r="CC120" s="127">
        <f t="shared" si="114"/>
        <v>0</v>
      </c>
      <c r="CD120" s="127">
        <f t="shared" si="128"/>
        <v>0</v>
      </c>
      <c r="CE120" s="127">
        <f t="shared" si="129"/>
        <v>0</v>
      </c>
    </row>
    <row r="121" spans="1:83" ht="18" customHeight="1" thickBot="1" x14ac:dyDescent="0.3">
      <c r="A121" s="199" t="s">
        <v>182</v>
      </c>
      <c r="B121" s="191">
        <v>116</v>
      </c>
      <c r="C121" s="22">
        <v>17.100000000000001</v>
      </c>
      <c r="D121" s="23" t="s">
        <v>323</v>
      </c>
      <c r="E121" s="29"/>
      <c r="F121" s="22" t="s">
        <v>4</v>
      </c>
      <c r="G121" s="188"/>
      <c r="H121" s="188"/>
      <c r="I121" s="141"/>
      <c r="J121" s="22"/>
      <c r="K121" s="22"/>
      <c r="L121" s="22"/>
      <c r="M121" s="22"/>
      <c r="N121" s="22"/>
      <c r="O121" s="22"/>
      <c r="P121" s="22"/>
      <c r="Q121" s="22"/>
      <c r="R121" s="22"/>
      <c r="S121" s="22"/>
      <c r="T121" s="142"/>
      <c r="U121" s="141"/>
      <c r="V121" s="22">
        <v>1</v>
      </c>
      <c r="W121" s="22"/>
      <c r="X121" s="22"/>
      <c r="Y121" s="22"/>
      <c r="Z121" s="22"/>
      <c r="AA121" s="22"/>
      <c r="AB121" s="22"/>
      <c r="AC121" s="22"/>
      <c r="AD121" s="22"/>
      <c r="AE121" s="22"/>
      <c r="AF121" s="22"/>
      <c r="AG121" s="140"/>
      <c r="AH121" s="22"/>
      <c r="AI121" s="22"/>
      <c r="AJ121" s="22"/>
      <c r="AK121" s="143">
        <v>35000</v>
      </c>
      <c r="AL121" s="122"/>
      <c r="AM121" s="132">
        <f t="shared" si="90"/>
        <v>35000</v>
      </c>
      <c r="AN121" s="50">
        <f t="shared" si="121"/>
        <v>1</v>
      </c>
      <c r="AO121" s="25">
        <f t="shared" si="91"/>
        <v>35000</v>
      </c>
      <c r="AP121" s="2"/>
      <c r="BB121" s="127">
        <f t="shared" si="117"/>
        <v>0</v>
      </c>
      <c r="BC121" s="127">
        <f t="shared" si="93"/>
        <v>0</v>
      </c>
      <c r="BD121" s="127">
        <f t="shared" si="94"/>
        <v>0</v>
      </c>
      <c r="BE121" s="127">
        <f t="shared" si="95"/>
        <v>0</v>
      </c>
      <c r="BF121" s="127">
        <f t="shared" si="96"/>
        <v>0</v>
      </c>
      <c r="BG121" s="127">
        <f t="shared" si="97"/>
        <v>0</v>
      </c>
      <c r="BH121" s="127">
        <f t="shared" si="98"/>
        <v>0</v>
      </c>
      <c r="BI121" s="127">
        <f t="shared" si="99"/>
        <v>0</v>
      </c>
      <c r="BJ121" s="127">
        <f t="shared" si="100"/>
        <v>0</v>
      </c>
      <c r="BK121" s="127">
        <f t="shared" si="101"/>
        <v>0</v>
      </c>
      <c r="BL121" s="127">
        <f t="shared" si="102"/>
        <v>0</v>
      </c>
      <c r="BM121" s="127">
        <f t="shared" si="122"/>
        <v>0</v>
      </c>
      <c r="BN121" s="82"/>
      <c r="BO121" s="127">
        <f t="shared" si="123"/>
        <v>0</v>
      </c>
      <c r="BP121" s="127">
        <f t="shared" si="118"/>
        <v>35000</v>
      </c>
      <c r="BQ121" s="127"/>
      <c r="BR121" s="127">
        <f t="shared" si="124"/>
        <v>0</v>
      </c>
      <c r="BS121" s="127">
        <f t="shared" si="125"/>
        <v>0</v>
      </c>
      <c r="BT121" s="127">
        <f t="shared" si="107"/>
        <v>0</v>
      </c>
      <c r="BU121" s="127">
        <f t="shared" si="108"/>
        <v>0</v>
      </c>
      <c r="BV121" s="127">
        <f t="shared" si="109"/>
        <v>0</v>
      </c>
      <c r="BW121" s="127">
        <f t="shared" si="119"/>
        <v>0</v>
      </c>
      <c r="BX121" s="127">
        <f t="shared" si="110"/>
        <v>0</v>
      </c>
      <c r="BY121" s="127">
        <f t="shared" si="111"/>
        <v>0</v>
      </c>
      <c r="BZ121" s="127">
        <f t="shared" si="112"/>
        <v>0</v>
      </c>
      <c r="CA121" s="127">
        <f t="shared" si="126"/>
        <v>0</v>
      </c>
      <c r="CB121" s="127">
        <f t="shared" si="127"/>
        <v>0</v>
      </c>
      <c r="CC121" s="127">
        <f t="shared" si="114"/>
        <v>0</v>
      </c>
      <c r="CD121" s="127">
        <f t="shared" si="128"/>
        <v>0</v>
      </c>
      <c r="CE121" s="127">
        <f t="shared" si="129"/>
        <v>0</v>
      </c>
    </row>
    <row r="122" spans="1:83" ht="30.75" thickBot="1" x14ac:dyDescent="0.3">
      <c r="A122" s="200"/>
      <c r="B122" s="191">
        <v>117</v>
      </c>
      <c r="C122" s="22">
        <v>17.2</v>
      </c>
      <c r="D122" s="23" t="s">
        <v>298</v>
      </c>
      <c r="E122" s="29" t="s">
        <v>335</v>
      </c>
      <c r="F122" s="22" t="s">
        <v>4</v>
      </c>
      <c r="G122" s="188"/>
      <c r="H122" s="188"/>
      <c r="I122" s="141"/>
      <c r="J122" s="22"/>
      <c r="K122" s="22"/>
      <c r="L122" s="22"/>
      <c r="M122" s="22"/>
      <c r="N122" s="22"/>
      <c r="O122" s="22"/>
      <c r="P122" s="22"/>
      <c r="Q122" s="22"/>
      <c r="R122" s="22"/>
      <c r="S122" s="22"/>
      <c r="T122" s="142"/>
      <c r="U122" s="141"/>
      <c r="V122" s="22">
        <v>1</v>
      </c>
      <c r="W122" s="22"/>
      <c r="X122" s="22"/>
      <c r="Y122" s="22"/>
      <c r="Z122" s="22"/>
      <c r="AA122" s="22"/>
      <c r="AB122" s="22"/>
      <c r="AC122" s="22"/>
      <c r="AD122" s="22"/>
      <c r="AE122" s="22"/>
      <c r="AF122" s="22"/>
      <c r="AG122" s="140"/>
      <c r="AH122" s="22"/>
      <c r="AI122" s="22"/>
      <c r="AJ122" s="22"/>
      <c r="AK122" s="143">
        <v>6500</v>
      </c>
      <c r="AL122" s="122"/>
      <c r="AM122" s="132">
        <f t="shared" si="90"/>
        <v>6500</v>
      </c>
      <c r="AN122" s="50">
        <f t="shared" si="121"/>
        <v>1</v>
      </c>
      <c r="AO122" s="25">
        <f t="shared" si="91"/>
        <v>6500</v>
      </c>
      <c r="AP122" s="2"/>
      <c r="BB122" s="127"/>
      <c r="BC122" s="127">
        <f t="shared" si="93"/>
        <v>0</v>
      </c>
      <c r="BD122" s="127">
        <f t="shared" si="94"/>
        <v>0</v>
      </c>
      <c r="BE122" s="127">
        <f t="shared" si="95"/>
        <v>0</v>
      </c>
      <c r="BF122" s="127">
        <f t="shared" si="96"/>
        <v>0</v>
      </c>
      <c r="BG122" s="127">
        <f t="shared" si="97"/>
        <v>0</v>
      </c>
      <c r="BH122" s="127">
        <f t="shared" si="98"/>
        <v>0</v>
      </c>
      <c r="BI122" s="127">
        <f t="shared" si="99"/>
        <v>0</v>
      </c>
      <c r="BJ122" s="127">
        <f t="shared" si="100"/>
        <v>0</v>
      </c>
      <c r="BK122" s="127">
        <f t="shared" si="101"/>
        <v>0</v>
      </c>
      <c r="BL122" s="127">
        <f t="shared" si="102"/>
        <v>0</v>
      </c>
      <c r="BM122" s="127">
        <f t="shared" si="122"/>
        <v>0</v>
      </c>
      <c r="BN122" s="82"/>
      <c r="BO122" s="127">
        <f t="shared" si="123"/>
        <v>0</v>
      </c>
      <c r="BP122" s="127">
        <f t="shared" si="118"/>
        <v>6500</v>
      </c>
      <c r="BQ122" s="127"/>
      <c r="BR122" s="127">
        <f t="shared" si="124"/>
        <v>0</v>
      </c>
      <c r="BS122" s="127">
        <f t="shared" si="125"/>
        <v>0</v>
      </c>
      <c r="BT122" s="127">
        <f t="shared" si="107"/>
        <v>0</v>
      </c>
      <c r="BU122" s="127">
        <f t="shared" si="108"/>
        <v>0</v>
      </c>
      <c r="BV122" s="127">
        <f t="shared" si="109"/>
        <v>0</v>
      </c>
      <c r="BW122" s="127">
        <f t="shared" si="119"/>
        <v>0</v>
      </c>
      <c r="BX122" s="127">
        <f t="shared" si="110"/>
        <v>0</v>
      </c>
      <c r="BY122" s="127">
        <f t="shared" si="111"/>
        <v>0</v>
      </c>
      <c r="BZ122" s="127">
        <f t="shared" si="112"/>
        <v>0</v>
      </c>
      <c r="CA122" s="127">
        <f t="shared" si="126"/>
        <v>0</v>
      </c>
      <c r="CB122" s="127">
        <f t="shared" si="127"/>
        <v>0</v>
      </c>
      <c r="CC122" s="127">
        <f t="shared" si="114"/>
        <v>0</v>
      </c>
      <c r="CD122" s="127">
        <f t="shared" si="128"/>
        <v>0</v>
      </c>
      <c r="CE122" s="127">
        <f t="shared" si="129"/>
        <v>0</v>
      </c>
    </row>
    <row r="123" spans="1:83" ht="20.25" thickBot="1" x14ac:dyDescent="0.3">
      <c r="A123" s="200"/>
      <c r="B123" s="191">
        <v>118</v>
      </c>
      <c r="C123" s="22">
        <v>17.3</v>
      </c>
      <c r="D123" s="23" t="s">
        <v>299</v>
      </c>
      <c r="E123" s="29" t="s">
        <v>336</v>
      </c>
      <c r="F123" s="22" t="s">
        <v>4</v>
      </c>
      <c r="G123" s="188"/>
      <c r="H123" s="188"/>
      <c r="I123" s="141"/>
      <c r="J123" s="22"/>
      <c r="K123" s="22"/>
      <c r="L123" s="22"/>
      <c r="M123" s="22"/>
      <c r="N123" s="22"/>
      <c r="O123" s="22"/>
      <c r="P123" s="22"/>
      <c r="Q123" s="22"/>
      <c r="R123" s="22"/>
      <c r="S123" s="22"/>
      <c r="T123" s="142"/>
      <c r="U123" s="141"/>
      <c r="V123" s="22">
        <v>1</v>
      </c>
      <c r="W123" s="22"/>
      <c r="X123" s="22"/>
      <c r="Y123" s="22"/>
      <c r="Z123" s="22"/>
      <c r="AA123" s="22"/>
      <c r="AB123" s="22"/>
      <c r="AC123" s="22"/>
      <c r="AD123" s="22"/>
      <c r="AE123" s="22"/>
      <c r="AF123" s="22"/>
      <c r="AG123" s="140"/>
      <c r="AH123" s="22"/>
      <c r="AI123" s="22"/>
      <c r="AJ123" s="22"/>
      <c r="AK123" s="143">
        <v>8500</v>
      </c>
      <c r="AL123" s="122"/>
      <c r="AM123" s="132">
        <f t="shared" si="90"/>
        <v>8500</v>
      </c>
      <c r="AN123" s="50">
        <f t="shared" si="121"/>
        <v>1</v>
      </c>
      <c r="AO123" s="25">
        <f t="shared" si="91"/>
        <v>8500</v>
      </c>
      <c r="AP123" s="2"/>
      <c r="BB123" s="127"/>
      <c r="BC123" s="127">
        <f t="shared" si="93"/>
        <v>0</v>
      </c>
      <c r="BD123" s="127">
        <f t="shared" si="94"/>
        <v>0</v>
      </c>
      <c r="BE123" s="127">
        <f t="shared" si="95"/>
        <v>0</v>
      </c>
      <c r="BF123" s="127">
        <f t="shared" si="96"/>
        <v>0</v>
      </c>
      <c r="BG123" s="127">
        <f t="shared" si="97"/>
        <v>0</v>
      </c>
      <c r="BH123" s="127">
        <f t="shared" si="98"/>
        <v>0</v>
      </c>
      <c r="BI123" s="127">
        <f t="shared" si="99"/>
        <v>0</v>
      </c>
      <c r="BJ123" s="127">
        <f t="shared" si="100"/>
        <v>0</v>
      </c>
      <c r="BK123" s="127">
        <f t="shared" si="101"/>
        <v>0</v>
      </c>
      <c r="BL123" s="127">
        <f t="shared" si="102"/>
        <v>0</v>
      </c>
      <c r="BM123" s="127">
        <f t="shared" si="122"/>
        <v>0</v>
      </c>
      <c r="BN123" s="82"/>
      <c r="BO123" s="127">
        <f t="shared" si="123"/>
        <v>0</v>
      </c>
      <c r="BP123" s="127">
        <f t="shared" si="118"/>
        <v>8500</v>
      </c>
      <c r="BQ123" s="127"/>
      <c r="BR123" s="127">
        <f t="shared" si="124"/>
        <v>0</v>
      </c>
      <c r="BS123" s="127">
        <f t="shared" si="125"/>
        <v>0</v>
      </c>
      <c r="BT123" s="127">
        <f t="shared" si="107"/>
        <v>0</v>
      </c>
      <c r="BU123" s="127">
        <f t="shared" si="108"/>
        <v>0</v>
      </c>
      <c r="BV123" s="127">
        <f t="shared" si="109"/>
        <v>0</v>
      </c>
      <c r="BW123" s="127">
        <f t="shared" si="119"/>
        <v>0</v>
      </c>
      <c r="BX123" s="127">
        <f t="shared" si="110"/>
        <v>0</v>
      </c>
      <c r="BY123" s="127">
        <f t="shared" si="111"/>
        <v>0</v>
      </c>
      <c r="BZ123" s="127">
        <f t="shared" si="112"/>
        <v>0</v>
      </c>
      <c r="CA123" s="127">
        <f t="shared" si="126"/>
        <v>0</v>
      </c>
      <c r="CB123" s="127">
        <f t="shared" si="127"/>
        <v>0</v>
      </c>
      <c r="CC123" s="127">
        <f t="shared" si="114"/>
        <v>0</v>
      </c>
      <c r="CD123" s="127">
        <f t="shared" si="128"/>
        <v>0</v>
      </c>
      <c r="CE123" s="127">
        <f t="shared" si="129"/>
        <v>0</v>
      </c>
    </row>
    <row r="124" spans="1:83" ht="18" customHeight="1" thickBot="1" x14ac:dyDescent="0.3">
      <c r="A124" s="201"/>
      <c r="B124" s="191">
        <v>119</v>
      </c>
      <c r="C124" s="22">
        <v>17.399999999999999</v>
      </c>
      <c r="D124" s="23" t="s">
        <v>235</v>
      </c>
      <c r="E124" s="29" t="s">
        <v>334</v>
      </c>
      <c r="F124" s="22" t="s">
        <v>4</v>
      </c>
      <c r="G124" s="188"/>
      <c r="H124" s="188"/>
      <c r="I124" s="141">
        <v>1</v>
      </c>
      <c r="J124" s="22"/>
      <c r="K124" s="22"/>
      <c r="L124" s="22"/>
      <c r="M124" s="22"/>
      <c r="N124" s="22"/>
      <c r="O124" s="22"/>
      <c r="P124" s="22"/>
      <c r="Q124" s="22"/>
      <c r="R124" s="22"/>
      <c r="S124" s="22"/>
      <c r="T124" s="142"/>
      <c r="U124" s="141"/>
      <c r="V124" s="22">
        <v>1</v>
      </c>
      <c r="W124" s="22"/>
      <c r="X124" s="22"/>
      <c r="Y124" s="22"/>
      <c r="Z124" s="22"/>
      <c r="AA124" s="22"/>
      <c r="AB124" s="22"/>
      <c r="AC124" s="22"/>
      <c r="AD124" s="22"/>
      <c r="AE124" s="22"/>
      <c r="AF124" s="22"/>
      <c r="AG124" s="140"/>
      <c r="AH124" s="22"/>
      <c r="AI124" s="22"/>
      <c r="AJ124" s="22"/>
      <c r="AK124" s="143">
        <v>35000</v>
      </c>
      <c r="AL124" s="122"/>
      <c r="AM124" s="132">
        <f t="shared" si="90"/>
        <v>35000</v>
      </c>
      <c r="AN124" s="50">
        <f t="shared" si="121"/>
        <v>2</v>
      </c>
      <c r="AO124" s="25">
        <f t="shared" si="91"/>
        <v>70000</v>
      </c>
      <c r="AP124" s="2"/>
      <c r="BB124" s="127">
        <f t="shared" ref="BB124:BB141" si="130">AK124*I124</f>
        <v>35000</v>
      </c>
      <c r="BC124" s="127">
        <f t="shared" ref="BC124:BC141" si="131">AK124*J124</f>
        <v>0</v>
      </c>
      <c r="BD124" s="127">
        <f t="shared" ref="BD124:BD141" si="132">AK124*K124</f>
        <v>0</v>
      </c>
      <c r="BE124" s="127">
        <f t="shared" ref="BE124:BE141" si="133">AK124*L124</f>
        <v>0</v>
      </c>
      <c r="BF124" s="127">
        <f t="shared" ref="BF124:BF141" si="134">AK124*M124</f>
        <v>0</v>
      </c>
      <c r="BG124" s="127">
        <f t="shared" ref="BG124:BG141" si="135">AK124*N124</f>
        <v>0</v>
      </c>
      <c r="BH124" s="127">
        <f t="shared" ref="BH124:BH141" si="136">AK124*O124</f>
        <v>0</v>
      </c>
      <c r="BI124" s="127">
        <f t="shared" ref="BI124:BI141" si="137">AK124*P124</f>
        <v>0</v>
      </c>
      <c r="BJ124" s="127">
        <f t="shared" ref="BJ124:BJ141" si="138">AK124*Q124</f>
        <v>0</v>
      </c>
      <c r="BK124" s="127">
        <f t="shared" ref="BK124:BK141" si="139">AK124*R124</f>
        <v>0</v>
      </c>
      <c r="BL124" s="127">
        <f t="shared" ref="BL124:BL141" si="140">AK124*S124</f>
        <v>0</v>
      </c>
      <c r="BM124" s="127">
        <f t="shared" si="122"/>
        <v>0</v>
      </c>
      <c r="BN124" s="82"/>
      <c r="BO124" s="127">
        <f t="shared" si="123"/>
        <v>0</v>
      </c>
      <c r="BP124" s="127">
        <f t="shared" si="118"/>
        <v>35000</v>
      </c>
      <c r="BQ124" s="127"/>
      <c r="BR124" s="127">
        <f t="shared" si="124"/>
        <v>0</v>
      </c>
      <c r="BS124" s="127">
        <f t="shared" si="125"/>
        <v>0</v>
      </c>
      <c r="BT124" s="127">
        <f t="shared" ref="BT124:BT141" si="141">AK124*Y124</f>
        <v>0</v>
      </c>
      <c r="BU124" s="127">
        <f t="shared" ref="BU124:BU141" si="142">AK124*Z124</f>
        <v>0</v>
      </c>
      <c r="BV124" s="127">
        <f t="shared" ref="BV124:BV141" si="143">AK124*AA124</f>
        <v>0</v>
      </c>
      <c r="BW124" s="127">
        <f t="shared" si="119"/>
        <v>0</v>
      </c>
      <c r="BX124" s="127">
        <f t="shared" ref="BX124:BX141" si="144">AK124*AC124</f>
        <v>0</v>
      </c>
      <c r="BY124" s="127">
        <f t="shared" ref="BY124:BY141" si="145">AK124*AD124</f>
        <v>0</v>
      </c>
      <c r="BZ124" s="127">
        <f t="shared" ref="BZ124:BZ141" si="146">AK124*AE124</f>
        <v>0</v>
      </c>
      <c r="CA124" s="127">
        <f t="shared" si="126"/>
        <v>0</v>
      </c>
      <c r="CB124" s="127">
        <f t="shared" si="127"/>
        <v>0</v>
      </c>
      <c r="CC124" s="127">
        <f t="shared" ref="CC124:CC141" si="147">AK124*AH124</f>
        <v>0</v>
      </c>
      <c r="CD124" s="127">
        <f t="shared" si="128"/>
        <v>0</v>
      </c>
      <c r="CE124" s="127">
        <f t="shared" si="129"/>
        <v>0</v>
      </c>
    </row>
    <row r="125" spans="1:83" ht="18" customHeight="1" thickBot="1" x14ac:dyDescent="0.3">
      <c r="A125" s="202" t="s">
        <v>208</v>
      </c>
      <c r="B125" s="191">
        <v>120</v>
      </c>
      <c r="C125" s="10">
        <v>18.100000000000001</v>
      </c>
      <c r="D125" s="11" t="s">
        <v>212</v>
      </c>
      <c r="E125" s="13" t="s">
        <v>217</v>
      </c>
      <c r="F125" s="10" t="s">
        <v>4</v>
      </c>
      <c r="G125" s="188"/>
      <c r="H125" s="188"/>
      <c r="I125" s="10"/>
      <c r="J125" s="10"/>
      <c r="K125" s="10"/>
      <c r="L125" s="10"/>
      <c r="M125" s="10"/>
      <c r="N125" s="10"/>
      <c r="O125" s="10"/>
      <c r="P125" s="10"/>
      <c r="Q125" s="10"/>
      <c r="R125" s="10"/>
      <c r="S125" s="10"/>
      <c r="T125" s="10"/>
      <c r="U125" s="10"/>
      <c r="V125" s="10">
        <v>1</v>
      </c>
      <c r="W125" s="10"/>
      <c r="X125" s="10"/>
      <c r="Y125" s="10"/>
      <c r="Z125" s="10"/>
      <c r="AA125" s="10"/>
      <c r="AB125" s="10"/>
      <c r="AC125" s="10"/>
      <c r="AD125" s="10"/>
      <c r="AE125" s="10"/>
      <c r="AF125" s="10"/>
      <c r="AG125" s="130"/>
      <c r="AH125" s="10"/>
      <c r="AI125" s="10"/>
      <c r="AJ125" s="10"/>
      <c r="AK125" s="131">
        <v>21000</v>
      </c>
      <c r="AL125" s="122"/>
      <c r="AM125" s="132">
        <f t="shared" si="90"/>
        <v>21000</v>
      </c>
      <c r="AN125" s="50">
        <f t="shared" si="121"/>
        <v>1</v>
      </c>
      <c r="AO125" s="25">
        <f t="shared" si="91"/>
        <v>21000</v>
      </c>
      <c r="AP125" s="2"/>
      <c r="BB125" s="127">
        <f t="shared" si="130"/>
        <v>0</v>
      </c>
      <c r="BC125" s="127">
        <f t="shared" si="131"/>
        <v>0</v>
      </c>
      <c r="BD125" s="127">
        <f t="shared" si="132"/>
        <v>0</v>
      </c>
      <c r="BE125" s="127">
        <f t="shared" si="133"/>
        <v>0</v>
      </c>
      <c r="BF125" s="127">
        <f t="shared" si="134"/>
        <v>0</v>
      </c>
      <c r="BG125" s="127">
        <f t="shared" si="135"/>
        <v>0</v>
      </c>
      <c r="BH125" s="127">
        <f t="shared" si="136"/>
        <v>0</v>
      </c>
      <c r="BI125" s="127">
        <f t="shared" si="137"/>
        <v>0</v>
      </c>
      <c r="BJ125" s="127">
        <f t="shared" si="138"/>
        <v>0</v>
      </c>
      <c r="BK125" s="127">
        <f t="shared" si="139"/>
        <v>0</v>
      </c>
      <c r="BL125" s="127">
        <f t="shared" si="140"/>
        <v>0</v>
      </c>
      <c r="BM125" s="127">
        <f t="shared" si="122"/>
        <v>0</v>
      </c>
      <c r="BN125" s="82"/>
      <c r="BO125" s="127">
        <f t="shared" si="123"/>
        <v>0</v>
      </c>
      <c r="BP125" s="127">
        <f t="shared" si="118"/>
        <v>21000</v>
      </c>
      <c r="BQ125" s="127"/>
      <c r="BR125" s="127">
        <f t="shared" si="124"/>
        <v>0</v>
      </c>
      <c r="BS125" s="127">
        <f t="shared" si="125"/>
        <v>0</v>
      </c>
      <c r="BT125" s="127">
        <f t="shared" si="141"/>
        <v>0</v>
      </c>
      <c r="BU125" s="127">
        <f t="shared" si="142"/>
        <v>0</v>
      </c>
      <c r="BV125" s="127">
        <f t="shared" si="143"/>
        <v>0</v>
      </c>
      <c r="BW125" s="127">
        <f t="shared" si="119"/>
        <v>0</v>
      </c>
      <c r="BX125" s="127">
        <f t="shared" si="144"/>
        <v>0</v>
      </c>
      <c r="BY125" s="127">
        <f t="shared" si="145"/>
        <v>0</v>
      </c>
      <c r="BZ125" s="127">
        <f t="shared" si="146"/>
        <v>0</v>
      </c>
      <c r="CA125" s="127">
        <f t="shared" si="126"/>
        <v>0</v>
      </c>
      <c r="CB125" s="127">
        <f t="shared" si="127"/>
        <v>0</v>
      </c>
      <c r="CC125" s="127">
        <f t="shared" si="147"/>
        <v>0</v>
      </c>
      <c r="CD125" s="127">
        <f t="shared" si="128"/>
        <v>0</v>
      </c>
      <c r="CE125" s="127">
        <f t="shared" si="129"/>
        <v>0</v>
      </c>
    </row>
    <row r="126" spans="1:83" ht="18" customHeight="1" thickBot="1" x14ac:dyDescent="0.3">
      <c r="A126" s="203"/>
      <c r="B126" s="191">
        <v>121</v>
      </c>
      <c r="C126" s="10">
        <v>18.2</v>
      </c>
      <c r="D126" s="11" t="s">
        <v>209</v>
      </c>
      <c r="E126" s="13" t="s">
        <v>211</v>
      </c>
      <c r="F126" s="10" t="s">
        <v>4</v>
      </c>
      <c r="G126" s="188"/>
      <c r="H126" s="188"/>
      <c r="I126" s="10">
        <v>1</v>
      </c>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30"/>
      <c r="AH126" s="10"/>
      <c r="AI126" s="10"/>
      <c r="AJ126" s="10"/>
      <c r="AK126" s="131">
        <v>40000</v>
      </c>
      <c r="AL126" s="122"/>
      <c r="AM126" s="132">
        <f t="shared" si="90"/>
        <v>40000</v>
      </c>
      <c r="AN126" s="50">
        <f t="shared" si="121"/>
        <v>1</v>
      </c>
      <c r="AO126" s="25">
        <f t="shared" si="91"/>
        <v>40000</v>
      </c>
      <c r="AP126" s="2"/>
      <c r="BB126" s="127">
        <f t="shared" si="130"/>
        <v>40000</v>
      </c>
      <c r="BC126" s="127">
        <f t="shared" si="131"/>
        <v>0</v>
      </c>
      <c r="BD126" s="127">
        <f t="shared" si="132"/>
        <v>0</v>
      </c>
      <c r="BE126" s="127">
        <f t="shared" si="133"/>
        <v>0</v>
      </c>
      <c r="BF126" s="127">
        <f t="shared" si="134"/>
        <v>0</v>
      </c>
      <c r="BG126" s="127">
        <f t="shared" si="135"/>
        <v>0</v>
      </c>
      <c r="BH126" s="127">
        <f t="shared" si="136"/>
        <v>0</v>
      </c>
      <c r="BI126" s="127">
        <f t="shared" si="137"/>
        <v>0</v>
      </c>
      <c r="BJ126" s="127">
        <f t="shared" si="138"/>
        <v>0</v>
      </c>
      <c r="BK126" s="127">
        <f t="shared" si="139"/>
        <v>0</v>
      </c>
      <c r="BL126" s="127">
        <f t="shared" si="140"/>
        <v>0</v>
      </c>
      <c r="BM126" s="127">
        <f t="shared" si="122"/>
        <v>0</v>
      </c>
      <c r="BN126" s="82"/>
      <c r="BO126" s="127">
        <f t="shared" si="123"/>
        <v>0</v>
      </c>
      <c r="BP126" s="127">
        <f t="shared" si="118"/>
        <v>0</v>
      </c>
      <c r="BQ126" s="127"/>
      <c r="BR126" s="127">
        <f t="shared" si="124"/>
        <v>0</v>
      </c>
      <c r="BS126" s="127">
        <f t="shared" si="125"/>
        <v>0</v>
      </c>
      <c r="BT126" s="127">
        <f t="shared" si="141"/>
        <v>0</v>
      </c>
      <c r="BU126" s="127">
        <f t="shared" si="142"/>
        <v>0</v>
      </c>
      <c r="BV126" s="127">
        <f t="shared" si="143"/>
        <v>0</v>
      </c>
      <c r="BW126" s="127">
        <f t="shared" si="119"/>
        <v>0</v>
      </c>
      <c r="BX126" s="127">
        <f t="shared" si="144"/>
        <v>0</v>
      </c>
      <c r="BY126" s="127">
        <f t="shared" si="145"/>
        <v>0</v>
      </c>
      <c r="BZ126" s="127">
        <f t="shared" si="146"/>
        <v>0</v>
      </c>
      <c r="CA126" s="127">
        <f t="shared" si="126"/>
        <v>0</v>
      </c>
      <c r="CB126" s="127">
        <f t="shared" si="127"/>
        <v>0</v>
      </c>
      <c r="CC126" s="127">
        <f t="shared" si="147"/>
        <v>0</v>
      </c>
      <c r="CD126" s="127">
        <f t="shared" si="128"/>
        <v>0</v>
      </c>
      <c r="CE126" s="127">
        <f t="shared" si="129"/>
        <v>0</v>
      </c>
    </row>
    <row r="127" spans="1:83" ht="30" customHeight="1" thickBot="1" x14ac:dyDescent="0.3">
      <c r="A127" s="203"/>
      <c r="B127" s="191">
        <v>122</v>
      </c>
      <c r="C127" s="10">
        <v>18.2</v>
      </c>
      <c r="D127" s="11" t="s">
        <v>210</v>
      </c>
      <c r="E127" s="13" t="s">
        <v>216</v>
      </c>
      <c r="F127" s="10" t="s">
        <v>4</v>
      </c>
      <c r="G127" s="188"/>
      <c r="H127" s="188"/>
      <c r="I127" s="10"/>
      <c r="J127" s="10"/>
      <c r="K127" s="10"/>
      <c r="L127" s="10"/>
      <c r="M127" s="10"/>
      <c r="N127" s="10"/>
      <c r="O127" s="10"/>
      <c r="P127" s="10"/>
      <c r="Q127" s="10"/>
      <c r="R127" s="10"/>
      <c r="S127" s="10"/>
      <c r="T127" s="10"/>
      <c r="U127" s="10"/>
      <c r="V127" s="10">
        <v>1</v>
      </c>
      <c r="W127" s="10"/>
      <c r="X127" s="10"/>
      <c r="Y127" s="10"/>
      <c r="Z127" s="10"/>
      <c r="AA127" s="10"/>
      <c r="AB127" s="10"/>
      <c r="AC127" s="10"/>
      <c r="AD127" s="10"/>
      <c r="AE127" s="10"/>
      <c r="AF127" s="10"/>
      <c r="AG127" s="130"/>
      <c r="AH127" s="10"/>
      <c r="AI127" s="10"/>
      <c r="AJ127" s="10"/>
      <c r="AK127" s="131">
        <v>52000</v>
      </c>
      <c r="AL127" s="122"/>
      <c r="AM127" s="132">
        <f t="shared" si="90"/>
        <v>52000</v>
      </c>
      <c r="AN127" s="50">
        <f t="shared" si="121"/>
        <v>1</v>
      </c>
      <c r="AO127" s="25">
        <f t="shared" si="91"/>
        <v>52000</v>
      </c>
      <c r="AP127" s="2"/>
      <c r="BB127" s="127">
        <f t="shared" si="130"/>
        <v>0</v>
      </c>
      <c r="BC127" s="127">
        <f t="shared" si="131"/>
        <v>0</v>
      </c>
      <c r="BD127" s="127">
        <f t="shared" si="132"/>
        <v>0</v>
      </c>
      <c r="BE127" s="127">
        <f t="shared" si="133"/>
        <v>0</v>
      </c>
      <c r="BF127" s="127">
        <f t="shared" si="134"/>
        <v>0</v>
      </c>
      <c r="BG127" s="127">
        <f t="shared" si="135"/>
        <v>0</v>
      </c>
      <c r="BH127" s="127">
        <f t="shared" si="136"/>
        <v>0</v>
      </c>
      <c r="BI127" s="127">
        <f t="shared" si="137"/>
        <v>0</v>
      </c>
      <c r="BJ127" s="127">
        <f t="shared" si="138"/>
        <v>0</v>
      </c>
      <c r="BK127" s="127">
        <f t="shared" si="139"/>
        <v>0</v>
      </c>
      <c r="BL127" s="127">
        <f t="shared" si="140"/>
        <v>0</v>
      </c>
      <c r="BM127" s="127">
        <f t="shared" si="122"/>
        <v>0</v>
      </c>
      <c r="BN127" s="82"/>
      <c r="BO127" s="127">
        <f t="shared" si="123"/>
        <v>0</v>
      </c>
      <c r="BP127" s="127">
        <f t="shared" si="118"/>
        <v>52000</v>
      </c>
      <c r="BQ127" s="127"/>
      <c r="BR127" s="127">
        <f t="shared" si="124"/>
        <v>0</v>
      </c>
      <c r="BS127" s="127">
        <f t="shared" si="125"/>
        <v>0</v>
      </c>
      <c r="BT127" s="127">
        <f t="shared" si="141"/>
        <v>0</v>
      </c>
      <c r="BU127" s="127">
        <f t="shared" si="142"/>
        <v>0</v>
      </c>
      <c r="BV127" s="127">
        <f t="shared" si="143"/>
        <v>0</v>
      </c>
      <c r="BW127" s="127">
        <f t="shared" si="119"/>
        <v>0</v>
      </c>
      <c r="BX127" s="127">
        <f t="shared" si="144"/>
        <v>0</v>
      </c>
      <c r="BY127" s="127">
        <f t="shared" si="145"/>
        <v>0</v>
      </c>
      <c r="BZ127" s="127">
        <f t="shared" si="146"/>
        <v>0</v>
      </c>
      <c r="CA127" s="127">
        <f t="shared" si="126"/>
        <v>0</v>
      </c>
      <c r="CB127" s="127">
        <f t="shared" si="127"/>
        <v>0</v>
      </c>
      <c r="CC127" s="127">
        <f t="shared" si="147"/>
        <v>0</v>
      </c>
      <c r="CD127" s="127">
        <f t="shared" si="128"/>
        <v>0</v>
      </c>
      <c r="CE127" s="127">
        <f t="shared" si="129"/>
        <v>0</v>
      </c>
    </row>
    <row r="128" spans="1:83" ht="45.75" customHeight="1" thickBot="1" x14ac:dyDescent="0.3">
      <c r="A128" s="203"/>
      <c r="B128" s="191">
        <v>123</v>
      </c>
      <c r="C128" s="10">
        <v>19.2</v>
      </c>
      <c r="D128" s="11" t="s">
        <v>215</v>
      </c>
      <c r="E128" s="66" t="s">
        <v>337</v>
      </c>
      <c r="F128" s="10" t="s">
        <v>4</v>
      </c>
      <c r="G128" s="188"/>
      <c r="H128" s="188"/>
      <c r="I128" s="10"/>
      <c r="J128" s="10"/>
      <c r="K128" s="10"/>
      <c r="L128" s="10"/>
      <c r="M128" s="10"/>
      <c r="N128" s="10"/>
      <c r="O128" s="10"/>
      <c r="P128" s="10"/>
      <c r="Q128" s="10"/>
      <c r="R128" s="10"/>
      <c r="S128" s="10"/>
      <c r="T128" s="10"/>
      <c r="U128" s="10"/>
      <c r="V128" s="10">
        <v>2</v>
      </c>
      <c r="W128" s="10"/>
      <c r="X128" s="10"/>
      <c r="Y128" s="10"/>
      <c r="Z128" s="10"/>
      <c r="AA128" s="10"/>
      <c r="AB128" s="10"/>
      <c r="AC128" s="10"/>
      <c r="AD128" s="10"/>
      <c r="AE128" s="10"/>
      <c r="AF128" s="10"/>
      <c r="AG128" s="130"/>
      <c r="AH128" s="10"/>
      <c r="AI128" s="10"/>
      <c r="AJ128" s="10"/>
      <c r="AK128" s="131">
        <v>6000</v>
      </c>
      <c r="AL128" s="122"/>
      <c r="AM128" s="132">
        <f t="shared" si="90"/>
        <v>6000</v>
      </c>
      <c r="AN128" s="50">
        <f t="shared" si="121"/>
        <v>2</v>
      </c>
      <c r="AO128" s="25">
        <f t="shared" si="91"/>
        <v>12000</v>
      </c>
      <c r="AP128" s="2"/>
      <c r="AQ128" s="65">
        <f>SUM(I142:AJ142)</f>
        <v>2797606.0419999999</v>
      </c>
      <c r="AR128" s="1">
        <f>SUM(AO6:AO141)</f>
        <v>2922627.3419999997</v>
      </c>
      <c r="BB128" s="127">
        <f t="shared" si="130"/>
        <v>0</v>
      </c>
      <c r="BC128" s="127">
        <f t="shared" si="131"/>
        <v>0</v>
      </c>
      <c r="BD128" s="127">
        <f t="shared" si="132"/>
        <v>0</v>
      </c>
      <c r="BE128" s="127">
        <f t="shared" si="133"/>
        <v>0</v>
      </c>
      <c r="BF128" s="127">
        <f t="shared" si="134"/>
        <v>0</v>
      </c>
      <c r="BG128" s="127">
        <f t="shared" si="135"/>
        <v>0</v>
      </c>
      <c r="BH128" s="127">
        <f t="shared" si="136"/>
        <v>0</v>
      </c>
      <c r="BI128" s="127">
        <f t="shared" si="137"/>
        <v>0</v>
      </c>
      <c r="BJ128" s="127">
        <f t="shared" si="138"/>
        <v>0</v>
      </c>
      <c r="BK128" s="127">
        <f t="shared" si="139"/>
        <v>0</v>
      </c>
      <c r="BL128" s="127">
        <f t="shared" si="140"/>
        <v>0</v>
      </c>
      <c r="BM128" s="127">
        <f t="shared" si="122"/>
        <v>0</v>
      </c>
      <c r="BN128" s="82"/>
      <c r="BO128" s="127">
        <f t="shared" si="123"/>
        <v>0</v>
      </c>
      <c r="BP128" s="127">
        <f t="shared" si="118"/>
        <v>12000</v>
      </c>
      <c r="BQ128" s="127"/>
      <c r="BR128" s="127">
        <f t="shared" si="124"/>
        <v>0</v>
      </c>
      <c r="BS128" s="127">
        <f t="shared" si="125"/>
        <v>0</v>
      </c>
      <c r="BT128" s="127">
        <f t="shared" si="141"/>
        <v>0</v>
      </c>
      <c r="BU128" s="127">
        <f t="shared" si="142"/>
        <v>0</v>
      </c>
      <c r="BV128" s="127">
        <f t="shared" si="143"/>
        <v>0</v>
      </c>
      <c r="BW128" s="127">
        <f t="shared" si="119"/>
        <v>0</v>
      </c>
      <c r="BX128" s="127">
        <f t="shared" si="144"/>
        <v>0</v>
      </c>
      <c r="BY128" s="127">
        <f t="shared" si="145"/>
        <v>0</v>
      </c>
      <c r="BZ128" s="127">
        <f t="shared" si="146"/>
        <v>0</v>
      </c>
      <c r="CA128" s="127">
        <f t="shared" si="126"/>
        <v>0</v>
      </c>
      <c r="CB128" s="127">
        <f t="shared" si="127"/>
        <v>0</v>
      </c>
      <c r="CC128" s="127">
        <f t="shared" si="147"/>
        <v>0</v>
      </c>
      <c r="CD128" s="127">
        <f t="shared" si="128"/>
        <v>0</v>
      </c>
      <c r="CE128" s="127">
        <f t="shared" si="129"/>
        <v>0</v>
      </c>
    </row>
    <row r="129" spans="1:84" ht="41.25" customHeight="1" thickBot="1" x14ac:dyDescent="0.3">
      <c r="A129" s="205"/>
      <c r="B129" s="191">
        <v>124</v>
      </c>
      <c r="C129" s="10">
        <v>19.3</v>
      </c>
      <c r="D129" s="11" t="s">
        <v>237</v>
      </c>
      <c r="E129" s="66" t="s">
        <v>238</v>
      </c>
      <c r="F129" s="10" t="s">
        <v>4</v>
      </c>
      <c r="G129" s="188"/>
      <c r="H129" s="188"/>
      <c r="I129" s="10"/>
      <c r="J129" s="10"/>
      <c r="K129" s="10"/>
      <c r="L129" s="10"/>
      <c r="M129" s="10"/>
      <c r="N129" s="10"/>
      <c r="O129" s="10"/>
      <c r="P129" s="10"/>
      <c r="Q129" s="10"/>
      <c r="R129" s="10"/>
      <c r="S129" s="10"/>
      <c r="T129" s="10"/>
      <c r="U129" s="10"/>
      <c r="V129" s="10">
        <v>1</v>
      </c>
      <c r="W129" s="10"/>
      <c r="X129" s="10"/>
      <c r="Y129" s="10"/>
      <c r="Z129" s="10"/>
      <c r="AA129" s="10"/>
      <c r="AB129" s="10"/>
      <c r="AC129" s="10"/>
      <c r="AD129" s="10"/>
      <c r="AE129" s="10"/>
      <c r="AF129" s="10"/>
      <c r="AG129" s="130"/>
      <c r="AH129" s="10"/>
      <c r="AI129" s="10"/>
      <c r="AJ129" s="10"/>
      <c r="AK129" s="131">
        <v>2200</v>
      </c>
      <c r="AL129" s="122"/>
      <c r="AM129" s="132">
        <f t="shared" si="90"/>
        <v>2200</v>
      </c>
      <c r="AN129" s="50">
        <f t="shared" si="121"/>
        <v>1</v>
      </c>
      <c r="AO129" s="25">
        <f t="shared" si="91"/>
        <v>2200</v>
      </c>
      <c r="AP129" s="2"/>
      <c r="BB129" s="127">
        <f t="shared" si="130"/>
        <v>0</v>
      </c>
      <c r="BC129" s="127">
        <f t="shared" si="131"/>
        <v>0</v>
      </c>
      <c r="BD129" s="127">
        <f t="shared" si="132"/>
        <v>0</v>
      </c>
      <c r="BE129" s="127">
        <f t="shared" si="133"/>
        <v>0</v>
      </c>
      <c r="BF129" s="127">
        <f t="shared" si="134"/>
        <v>0</v>
      </c>
      <c r="BG129" s="127">
        <f t="shared" si="135"/>
        <v>0</v>
      </c>
      <c r="BH129" s="127">
        <f t="shared" si="136"/>
        <v>0</v>
      </c>
      <c r="BI129" s="127">
        <f t="shared" si="137"/>
        <v>0</v>
      </c>
      <c r="BJ129" s="127">
        <f t="shared" si="138"/>
        <v>0</v>
      </c>
      <c r="BK129" s="127">
        <f t="shared" si="139"/>
        <v>0</v>
      </c>
      <c r="BL129" s="127">
        <f t="shared" si="140"/>
        <v>0</v>
      </c>
      <c r="BM129" s="127">
        <f t="shared" si="122"/>
        <v>0</v>
      </c>
      <c r="BN129" s="82"/>
      <c r="BO129" s="127">
        <f t="shared" si="123"/>
        <v>0</v>
      </c>
      <c r="BP129" s="127">
        <f t="shared" si="118"/>
        <v>2200</v>
      </c>
      <c r="BQ129" s="127"/>
      <c r="BR129" s="127">
        <f t="shared" si="124"/>
        <v>0</v>
      </c>
      <c r="BS129" s="127">
        <f t="shared" si="125"/>
        <v>0</v>
      </c>
      <c r="BT129" s="127">
        <f t="shared" si="141"/>
        <v>0</v>
      </c>
      <c r="BU129" s="127">
        <f t="shared" si="142"/>
        <v>0</v>
      </c>
      <c r="BV129" s="127">
        <f t="shared" si="143"/>
        <v>0</v>
      </c>
      <c r="BW129" s="127">
        <f t="shared" si="119"/>
        <v>0</v>
      </c>
      <c r="BX129" s="127">
        <f t="shared" si="144"/>
        <v>0</v>
      </c>
      <c r="BY129" s="127">
        <f t="shared" si="145"/>
        <v>0</v>
      </c>
      <c r="BZ129" s="127">
        <f t="shared" si="146"/>
        <v>0</v>
      </c>
      <c r="CA129" s="127">
        <f t="shared" si="126"/>
        <v>0</v>
      </c>
      <c r="CB129" s="127">
        <f t="shared" si="127"/>
        <v>0</v>
      </c>
      <c r="CC129" s="127">
        <f t="shared" si="147"/>
        <v>0</v>
      </c>
      <c r="CD129" s="127">
        <f t="shared" si="128"/>
        <v>0</v>
      </c>
      <c r="CE129" s="127">
        <f t="shared" si="129"/>
        <v>0</v>
      </c>
    </row>
    <row r="130" spans="1:84" ht="48.75" customHeight="1" thickBot="1" x14ac:dyDescent="0.3">
      <c r="A130" s="196" t="s">
        <v>222</v>
      </c>
      <c r="B130" s="191">
        <v>125</v>
      </c>
      <c r="C130" s="22"/>
      <c r="D130" s="23" t="s">
        <v>275</v>
      </c>
      <c r="E130" s="86" t="s">
        <v>255</v>
      </c>
      <c r="F130" s="22" t="s">
        <v>4</v>
      </c>
      <c r="G130" s="188"/>
      <c r="H130" s="188"/>
      <c r="I130" s="161"/>
      <c r="J130" s="161"/>
      <c r="K130" s="161"/>
      <c r="L130" s="161"/>
      <c r="M130" s="161"/>
      <c r="N130" s="161"/>
      <c r="O130" s="161"/>
      <c r="P130" s="161"/>
      <c r="Q130" s="161"/>
      <c r="R130" s="161"/>
      <c r="S130" s="161"/>
      <c r="T130" s="161"/>
      <c r="U130" s="161"/>
      <c r="V130" s="161">
        <v>1</v>
      </c>
      <c r="W130" s="161"/>
      <c r="X130" s="161"/>
      <c r="Y130" s="161"/>
      <c r="Z130" s="161"/>
      <c r="AA130" s="161"/>
      <c r="AB130" s="161"/>
      <c r="AC130" s="161"/>
      <c r="AD130" s="161"/>
      <c r="AE130" s="161"/>
      <c r="AF130" s="161"/>
      <c r="AG130" s="162"/>
      <c r="AH130" s="22"/>
      <c r="AI130" s="22"/>
      <c r="AJ130" s="22"/>
      <c r="AK130" s="143">
        <v>18200</v>
      </c>
      <c r="AL130" s="122"/>
      <c r="AM130" s="132">
        <f t="shared" si="90"/>
        <v>18200</v>
      </c>
      <c r="AN130" s="50">
        <f t="shared" si="121"/>
        <v>1</v>
      </c>
      <c r="AO130" s="25">
        <f t="shared" si="91"/>
        <v>18200</v>
      </c>
      <c r="AP130" s="2"/>
      <c r="AQ130" s="65"/>
      <c r="AR130" s="1"/>
      <c r="BB130" s="127">
        <f t="shared" si="130"/>
        <v>0</v>
      </c>
      <c r="BC130" s="127">
        <f t="shared" si="131"/>
        <v>0</v>
      </c>
      <c r="BD130" s="127">
        <f t="shared" si="132"/>
        <v>0</v>
      </c>
      <c r="BE130" s="127">
        <f t="shared" si="133"/>
        <v>0</v>
      </c>
      <c r="BF130" s="127">
        <f t="shared" si="134"/>
        <v>0</v>
      </c>
      <c r="BG130" s="127">
        <f t="shared" si="135"/>
        <v>0</v>
      </c>
      <c r="BH130" s="127">
        <f t="shared" si="136"/>
        <v>0</v>
      </c>
      <c r="BI130" s="127">
        <f t="shared" si="137"/>
        <v>0</v>
      </c>
      <c r="BJ130" s="127">
        <f t="shared" si="138"/>
        <v>0</v>
      </c>
      <c r="BK130" s="127">
        <f t="shared" si="139"/>
        <v>0</v>
      </c>
      <c r="BL130" s="127">
        <f t="shared" si="140"/>
        <v>0</v>
      </c>
      <c r="BM130" s="127">
        <f t="shared" si="122"/>
        <v>0</v>
      </c>
      <c r="BN130" s="82"/>
      <c r="BO130" s="127">
        <f t="shared" si="123"/>
        <v>0</v>
      </c>
      <c r="BP130" s="127">
        <f t="shared" si="118"/>
        <v>18200</v>
      </c>
      <c r="BQ130" s="127"/>
      <c r="BR130" s="127">
        <f t="shared" si="124"/>
        <v>0</v>
      </c>
      <c r="BS130" s="127">
        <f t="shared" si="125"/>
        <v>0</v>
      </c>
      <c r="BT130" s="127">
        <f t="shared" si="141"/>
        <v>0</v>
      </c>
      <c r="BU130" s="127">
        <f t="shared" si="142"/>
        <v>0</v>
      </c>
      <c r="BV130" s="127">
        <f t="shared" si="143"/>
        <v>0</v>
      </c>
      <c r="BW130" s="127">
        <f t="shared" si="119"/>
        <v>0</v>
      </c>
      <c r="BX130" s="127">
        <f t="shared" si="144"/>
        <v>0</v>
      </c>
      <c r="BY130" s="127">
        <f t="shared" si="145"/>
        <v>0</v>
      </c>
      <c r="BZ130" s="127">
        <f t="shared" si="146"/>
        <v>0</v>
      </c>
      <c r="CA130" s="127">
        <f t="shared" si="126"/>
        <v>0</v>
      </c>
      <c r="CB130" s="127">
        <f t="shared" si="127"/>
        <v>0</v>
      </c>
      <c r="CC130" s="127">
        <f t="shared" si="147"/>
        <v>0</v>
      </c>
      <c r="CD130" s="127">
        <f t="shared" si="128"/>
        <v>0</v>
      </c>
      <c r="CE130" s="127">
        <f t="shared" si="129"/>
        <v>0</v>
      </c>
    </row>
    <row r="131" spans="1:84" ht="35.25" customHeight="1" thickBot="1" x14ac:dyDescent="0.3">
      <c r="A131" s="197"/>
      <c r="B131" s="191">
        <v>126</v>
      </c>
      <c r="C131" s="22"/>
      <c r="D131" s="23" t="s">
        <v>272</v>
      </c>
      <c r="E131" s="86" t="s">
        <v>254</v>
      </c>
      <c r="F131" s="22" t="s">
        <v>4</v>
      </c>
      <c r="G131" s="188"/>
      <c r="H131" s="188"/>
      <c r="I131" s="161"/>
      <c r="J131" s="161">
        <v>1</v>
      </c>
      <c r="K131" s="161"/>
      <c r="L131" s="161"/>
      <c r="M131" s="161"/>
      <c r="N131" s="161"/>
      <c r="O131" s="161"/>
      <c r="P131" s="161"/>
      <c r="Q131" s="161"/>
      <c r="R131" s="161"/>
      <c r="S131" s="161"/>
      <c r="T131" s="161"/>
      <c r="U131" s="161"/>
      <c r="V131" s="161"/>
      <c r="W131" s="161"/>
      <c r="X131" s="161"/>
      <c r="Y131" s="161"/>
      <c r="Z131" s="161">
        <v>2</v>
      </c>
      <c r="AA131" s="161">
        <v>1</v>
      </c>
      <c r="AB131" s="161"/>
      <c r="AC131" s="161"/>
      <c r="AD131" s="161"/>
      <c r="AE131" s="161"/>
      <c r="AF131" s="161"/>
      <c r="AG131" s="162"/>
      <c r="AH131" s="22"/>
      <c r="AI131" s="22">
        <v>2</v>
      </c>
      <c r="AJ131" s="22"/>
      <c r="AK131" s="143">
        <v>9550</v>
      </c>
      <c r="AL131" s="122"/>
      <c r="AM131" s="132">
        <f t="shared" si="90"/>
        <v>9550</v>
      </c>
      <c r="AN131" s="50">
        <f t="shared" si="121"/>
        <v>6</v>
      </c>
      <c r="AO131" s="25">
        <f t="shared" si="91"/>
        <v>57300</v>
      </c>
      <c r="AP131" s="2"/>
      <c r="AQ131" s="65"/>
      <c r="AR131" s="1"/>
      <c r="BB131" s="127">
        <f t="shared" si="130"/>
        <v>0</v>
      </c>
      <c r="BC131" s="127">
        <f t="shared" si="131"/>
        <v>9550</v>
      </c>
      <c r="BD131" s="127">
        <f t="shared" si="132"/>
        <v>0</v>
      </c>
      <c r="BE131" s="127">
        <f t="shared" si="133"/>
        <v>0</v>
      </c>
      <c r="BF131" s="127">
        <f t="shared" si="134"/>
        <v>0</v>
      </c>
      <c r="BG131" s="127">
        <f t="shared" si="135"/>
        <v>0</v>
      </c>
      <c r="BH131" s="127">
        <f t="shared" si="136"/>
        <v>0</v>
      </c>
      <c r="BI131" s="127">
        <f t="shared" si="137"/>
        <v>0</v>
      </c>
      <c r="BJ131" s="127">
        <f t="shared" si="138"/>
        <v>0</v>
      </c>
      <c r="BK131" s="127">
        <f t="shared" si="139"/>
        <v>0</v>
      </c>
      <c r="BL131" s="127">
        <f t="shared" si="140"/>
        <v>0</v>
      </c>
      <c r="BM131" s="127">
        <f t="shared" si="122"/>
        <v>0</v>
      </c>
      <c r="BN131" s="82"/>
      <c r="BO131" s="127">
        <f t="shared" si="123"/>
        <v>0</v>
      </c>
      <c r="BP131" s="127">
        <f t="shared" si="118"/>
        <v>0</v>
      </c>
      <c r="BQ131" s="127"/>
      <c r="BR131" s="127">
        <f t="shared" si="124"/>
        <v>0</v>
      </c>
      <c r="BS131" s="127">
        <f t="shared" si="125"/>
        <v>0</v>
      </c>
      <c r="BT131" s="127">
        <f t="shared" si="141"/>
        <v>0</v>
      </c>
      <c r="BU131" s="127">
        <f t="shared" si="142"/>
        <v>19100</v>
      </c>
      <c r="BV131" s="127">
        <f t="shared" si="143"/>
        <v>9550</v>
      </c>
      <c r="BW131" s="127">
        <f t="shared" si="119"/>
        <v>0</v>
      </c>
      <c r="BX131" s="127">
        <f t="shared" si="144"/>
        <v>0</v>
      </c>
      <c r="BY131" s="127">
        <f t="shared" si="145"/>
        <v>0</v>
      </c>
      <c r="BZ131" s="127">
        <f t="shared" si="146"/>
        <v>0</v>
      </c>
      <c r="CA131" s="127">
        <f t="shared" si="126"/>
        <v>0</v>
      </c>
      <c r="CB131" s="127">
        <f t="shared" si="127"/>
        <v>0</v>
      </c>
      <c r="CC131" s="127">
        <f t="shared" si="147"/>
        <v>0</v>
      </c>
      <c r="CD131" s="127">
        <f t="shared" si="128"/>
        <v>19100</v>
      </c>
      <c r="CE131" s="127">
        <f t="shared" si="129"/>
        <v>0</v>
      </c>
    </row>
    <row r="132" spans="1:84" ht="46.5" customHeight="1" thickBot="1" x14ac:dyDescent="0.3">
      <c r="A132" s="197"/>
      <c r="B132" s="191">
        <v>127</v>
      </c>
      <c r="C132" s="22"/>
      <c r="D132" s="23" t="s">
        <v>276</v>
      </c>
      <c r="E132" s="86" t="s">
        <v>258</v>
      </c>
      <c r="F132" s="22" t="s">
        <v>4</v>
      </c>
      <c r="G132" s="188"/>
      <c r="H132" s="188"/>
      <c r="I132" s="161"/>
      <c r="J132" s="161"/>
      <c r="K132" s="161"/>
      <c r="L132" s="161"/>
      <c r="M132" s="161"/>
      <c r="N132" s="161"/>
      <c r="O132" s="161"/>
      <c r="P132" s="161"/>
      <c r="Q132" s="161"/>
      <c r="R132" s="161"/>
      <c r="S132" s="161"/>
      <c r="T132" s="161"/>
      <c r="U132" s="161"/>
      <c r="V132" s="161">
        <v>5</v>
      </c>
      <c r="W132" s="161"/>
      <c r="X132" s="161"/>
      <c r="Y132" s="161">
        <v>1</v>
      </c>
      <c r="Z132" s="161"/>
      <c r="AA132" s="161"/>
      <c r="AB132" s="161"/>
      <c r="AC132" s="161"/>
      <c r="AD132" s="161"/>
      <c r="AE132" s="161"/>
      <c r="AF132" s="161"/>
      <c r="AG132" s="162"/>
      <c r="AH132" s="22"/>
      <c r="AI132" s="22"/>
      <c r="AJ132" s="22"/>
      <c r="AK132" s="143">
        <v>14400</v>
      </c>
      <c r="AL132" s="122"/>
      <c r="AM132" s="132">
        <f t="shared" si="90"/>
        <v>14400</v>
      </c>
      <c r="AN132" s="50">
        <f t="shared" si="121"/>
        <v>6</v>
      </c>
      <c r="AO132" s="25">
        <f t="shared" si="91"/>
        <v>86400</v>
      </c>
      <c r="AP132" s="2"/>
      <c r="AQ132" s="65"/>
      <c r="AR132" s="1"/>
      <c r="BB132" s="127">
        <f t="shared" si="130"/>
        <v>0</v>
      </c>
      <c r="BC132" s="127">
        <f t="shared" si="131"/>
        <v>0</v>
      </c>
      <c r="BD132" s="127">
        <f t="shared" si="132"/>
        <v>0</v>
      </c>
      <c r="BE132" s="127">
        <f t="shared" si="133"/>
        <v>0</v>
      </c>
      <c r="BF132" s="127">
        <f t="shared" si="134"/>
        <v>0</v>
      </c>
      <c r="BG132" s="127">
        <f t="shared" si="135"/>
        <v>0</v>
      </c>
      <c r="BH132" s="127">
        <f t="shared" si="136"/>
        <v>0</v>
      </c>
      <c r="BI132" s="127">
        <f t="shared" si="137"/>
        <v>0</v>
      </c>
      <c r="BJ132" s="127">
        <f t="shared" si="138"/>
        <v>0</v>
      </c>
      <c r="BK132" s="127">
        <f t="shared" si="139"/>
        <v>0</v>
      </c>
      <c r="BL132" s="127">
        <f t="shared" si="140"/>
        <v>0</v>
      </c>
      <c r="BM132" s="127">
        <f t="shared" si="122"/>
        <v>0</v>
      </c>
      <c r="BN132" s="82"/>
      <c r="BO132" s="127">
        <f t="shared" si="123"/>
        <v>0</v>
      </c>
      <c r="BP132" s="127">
        <f t="shared" si="118"/>
        <v>72000</v>
      </c>
      <c r="BQ132" s="127"/>
      <c r="BR132" s="127">
        <f t="shared" si="124"/>
        <v>0</v>
      </c>
      <c r="BS132" s="127">
        <f t="shared" si="125"/>
        <v>0</v>
      </c>
      <c r="BT132" s="127">
        <f t="shared" si="141"/>
        <v>14400</v>
      </c>
      <c r="BU132" s="127">
        <f t="shared" si="142"/>
        <v>0</v>
      </c>
      <c r="BV132" s="127">
        <f t="shared" si="143"/>
        <v>0</v>
      </c>
      <c r="BW132" s="127">
        <f t="shared" si="119"/>
        <v>0</v>
      </c>
      <c r="BX132" s="127">
        <f t="shared" si="144"/>
        <v>0</v>
      </c>
      <c r="BY132" s="127">
        <f t="shared" si="145"/>
        <v>0</v>
      </c>
      <c r="BZ132" s="127">
        <f t="shared" si="146"/>
        <v>0</v>
      </c>
      <c r="CA132" s="127">
        <f t="shared" si="126"/>
        <v>0</v>
      </c>
      <c r="CB132" s="127">
        <f t="shared" si="127"/>
        <v>0</v>
      </c>
      <c r="CC132" s="127">
        <f t="shared" si="147"/>
        <v>0</v>
      </c>
      <c r="CD132" s="127">
        <f t="shared" si="128"/>
        <v>0</v>
      </c>
      <c r="CE132" s="127">
        <f t="shared" si="129"/>
        <v>0</v>
      </c>
    </row>
    <row r="133" spans="1:84" ht="43.5" customHeight="1" thickBot="1" x14ac:dyDescent="0.3">
      <c r="A133" s="197"/>
      <c r="B133" s="191">
        <v>128</v>
      </c>
      <c r="C133" s="22"/>
      <c r="D133" s="23" t="s">
        <v>277</v>
      </c>
      <c r="E133" s="86" t="s">
        <v>256</v>
      </c>
      <c r="F133" s="22" t="s">
        <v>4</v>
      </c>
      <c r="G133" s="188"/>
      <c r="H133" s="188"/>
      <c r="I133" s="161"/>
      <c r="J133" s="161"/>
      <c r="K133" s="161"/>
      <c r="L133" s="161"/>
      <c r="M133" s="161"/>
      <c r="N133" s="161"/>
      <c r="O133" s="161"/>
      <c r="P133" s="161"/>
      <c r="Q133" s="161"/>
      <c r="R133" s="161"/>
      <c r="S133" s="161"/>
      <c r="T133" s="161"/>
      <c r="U133" s="161"/>
      <c r="V133" s="161"/>
      <c r="W133" s="161"/>
      <c r="X133" s="161"/>
      <c r="Y133" s="161"/>
      <c r="Z133" s="161"/>
      <c r="AA133" s="161"/>
      <c r="AB133" s="161"/>
      <c r="AC133" s="161"/>
      <c r="AD133" s="161"/>
      <c r="AE133" s="161"/>
      <c r="AF133" s="161"/>
      <c r="AG133" s="162"/>
      <c r="AH133" s="22"/>
      <c r="AI133" s="22"/>
      <c r="AJ133" s="22"/>
      <c r="AK133" s="143">
        <v>11500</v>
      </c>
      <c r="AL133" s="122"/>
      <c r="AM133" s="132">
        <f t="shared" si="90"/>
        <v>11500</v>
      </c>
      <c r="AN133" s="50">
        <f t="shared" ref="AN133:AN141" si="148">SUM(I133:AJ133)</f>
        <v>0</v>
      </c>
      <c r="AO133" s="25">
        <f t="shared" si="91"/>
        <v>0</v>
      </c>
      <c r="AP133" s="2"/>
      <c r="AQ133" s="65"/>
      <c r="AR133" s="1"/>
      <c r="BB133" s="127">
        <f t="shared" si="130"/>
        <v>0</v>
      </c>
      <c r="BC133" s="127">
        <f t="shared" si="131"/>
        <v>0</v>
      </c>
      <c r="BD133" s="127">
        <f t="shared" si="132"/>
        <v>0</v>
      </c>
      <c r="BE133" s="127">
        <f t="shared" si="133"/>
        <v>0</v>
      </c>
      <c r="BF133" s="127">
        <f t="shared" si="134"/>
        <v>0</v>
      </c>
      <c r="BG133" s="127">
        <f t="shared" si="135"/>
        <v>0</v>
      </c>
      <c r="BH133" s="127">
        <f t="shared" si="136"/>
        <v>0</v>
      </c>
      <c r="BI133" s="127">
        <f t="shared" si="137"/>
        <v>0</v>
      </c>
      <c r="BJ133" s="127">
        <f t="shared" si="138"/>
        <v>0</v>
      </c>
      <c r="BK133" s="127">
        <f t="shared" si="139"/>
        <v>0</v>
      </c>
      <c r="BL133" s="127">
        <f t="shared" si="140"/>
        <v>0</v>
      </c>
      <c r="BM133" s="127">
        <f t="shared" si="122"/>
        <v>0</v>
      </c>
      <c r="BN133" s="82"/>
      <c r="BO133" s="127">
        <f t="shared" si="123"/>
        <v>0</v>
      </c>
      <c r="BP133" s="127">
        <f t="shared" si="118"/>
        <v>0</v>
      </c>
      <c r="BQ133" s="127"/>
      <c r="BR133" s="127">
        <f t="shared" si="124"/>
        <v>0</v>
      </c>
      <c r="BS133" s="127">
        <f t="shared" si="125"/>
        <v>0</v>
      </c>
      <c r="BT133" s="127">
        <f t="shared" si="141"/>
        <v>0</v>
      </c>
      <c r="BU133" s="127">
        <f t="shared" si="142"/>
        <v>0</v>
      </c>
      <c r="BV133" s="127">
        <f t="shared" si="143"/>
        <v>0</v>
      </c>
      <c r="BW133" s="127">
        <f t="shared" si="119"/>
        <v>0</v>
      </c>
      <c r="BX133" s="127">
        <f t="shared" si="144"/>
        <v>0</v>
      </c>
      <c r="BY133" s="127">
        <f t="shared" si="145"/>
        <v>0</v>
      </c>
      <c r="BZ133" s="127">
        <f t="shared" si="146"/>
        <v>0</v>
      </c>
      <c r="CA133" s="127">
        <f t="shared" si="126"/>
        <v>0</v>
      </c>
      <c r="CB133" s="127">
        <f t="shared" si="127"/>
        <v>0</v>
      </c>
      <c r="CC133" s="127">
        <f t="shared" si="147"/>
        <v>0</v>
      </c>
      <c r="CD133" s="127">
        <f t="shared" si="128"/>
        <v>0</v>
      </c>
      <c r="CE133" s="127">
        <f t="shared" si="129"/>
        <v>0</v>
      </c>
    </row>
    <row r="134" spans="1:84" ht="57" customHeight="1" thickBot="1" x14ac:dyDescent="0.3">
      <c r="A134" s="197"/>
      <c r="B134" s="191">
        <v>129</v>
      </c>
      <c r="C134" s="22"/>
      <c r="D134" s="23" t="s">
        <v>270</v>
      </c>
      <c r="E134" s="86" t="s">
        <v>283</v>
      </c>
      <c r="F134" s="22" t="s">
        <v>4</v>
      </c>
      <c r="G134" s="188"/>
      <c r="H134" s="188"/>
      <c r="I134" s="161"/>
      <c r="J134" s="161"/>
      <c r="K134" s="161"/>
      <c r="L134" s="161"/>
      <c r="M134" s="161"/>
      <c r="N134" s="161"/>
      <c r="O134" s="161"/>
      <c r="P134" s="161"/>
      <c r="Q134" s="161"/>
      <c r="R134" s="161"/>
      <c r="S134" s="161"/>
      <c r="T134" s="161"/>
      <c r="U134" s="161"/>
      <c r="V134" s="161"/>
      <c r="W134" s="161">
        <v>5</v>
      </c>
      <c r="X134" s="161"/>
      <c r="Y134" s="161"/>
      <c r="Z134" s="161"/>
      <c r="AA134" s="161"/>
      <c r="AB134" s="161"/>
      <c r="AC134" s="161"/>
      <c r="AD134" s="161"/>
      <c r="AE134" s="161"/>
      <c r="AF134" s="161"/>
      <c r="AG134" s="162"/>
      <c r="AH134" s="22"/>
      <c r="AI134" s="22"/>
      <c r="AJ134" s="22"/>
      <c r="AK134" s="143">
        <v>12500</v>
      </c>
      <c r="AL134" s="122"/>
      <c r="AM134" s="132">
        <f t="shared" ref="AM134:AM141" si="149">AK134-(AK134*AL134)</f>
        <v>12500</v>
      </c>
      <c r="AN134" s="50">
        <f t="shared" si="148"/>
        <v>5</v>
      </c>
      <c r="AO134" s="25">
        <f t="shared" ref="AO134:AO141" si="150">AM134*AN134</f>
        <v>62500</v>
      </c>
      <c r="AP134" s="2"/>
      <c r="AQ134" s="65"/>
      <c r="AR134" s="1"/>
      <c r="BB134" s="127">
        <f t="shared" si="130"/>
        <v>0</v>
      </c>
      <c r="BC134" s="127">
        <f t="shared" si="131"/>
        <v>0</v>
      </c>
      <c r="BD134" s="127">
        <f t="shared" si="132"/>
        <v>0</v>
      </c>
      <c r="BE134" s="127">
        <f t="shared" si="133"/>
        <v>0</v>
      </c>
      <c r="BF134" s="127">
        <f t="shared" si="134"/>
        <v>0</v>
      </c>
      <c r="BG134" s="127">
        <f t="shared" si="135"/>
        <v>0</v>
      </c>
      <c r="BH134" s="127">
        <f t="shared" si="136"/>
        <v>0</v>
      </c>
      <c r="BI134" s="127">
        <f t="shared" si="137"/>
        <v>0</v>
      </c>
      <c r="BJ134" s="127">
        <f t="shared" si="138"/>
        <v>0</v>
      </c>
      <c r="BK134" s="127">
        <f t="shared" si="139"/>
        <v>0</v>
      </c>
      <c r="BL134" s="127">
        <f t="shared" si="140"/>
        <v>0</v>
      </c>
      <c r="BM134" s="127">
        <f t="shared" si="122"/>
        <v>0</v>
      </c>
      <c r="BN134" s="95"/>
      <c r="BO134" s="127">
        <f t="shared" si="123"/>
        <v>0</v>
      </c>
      <c r="BP134" s="127">
        <f t="shared" si="118"/>
        <v>0</v>
      </c>
      <c r="BQ134" s="127"/>
      <c r="BR134" s="127">
        <f t="shared" si="124"/>
        <v>62500</v>
      </c>
      <c r="BS134" s="127">
        <f t="shared" si="125"/>
        <v>0</v>
      </c>
      <c r="BT134" s="127">
        <f t="shared" si="141"/>
        <v>0</v>
      </c>
      <c r="BU134" s="127">
        <f t="shared" si="142"/>
        <v>0</v>
      </c>
      <c r="BV134" s="127">
        <f t="shared" si="143"/>
        <v>0</v>
      </c>
      <c r="BW134" s="127">
        <f t="shared" si="119"/>
        <v>0</v>
      </c>
      <c r="BX134" s="127">
        <f t="shared" si="144"/>
        <v>0</v>
      </c>
      <c r="BY134" s="127">
        <f t="shared" si="145"/>
        <v>0</v>
      </c>
      <c r="BZ134" s="127">
        <f t="shared" si="146"/>
        <v>0</v>
      </c>
      <c r="CA134" s="127">
        <f t="shared" si="126"/>
        <v>0</v>
      </c>
      <c r="CB134" s="127">
        <f t="shared" si="127"/>
        <v>0</v>
      </c>
      <c r="CC134" s="127">
        <f t="shared" si="147"/>
        <v>0</v>
      </c>
      <c r="CD134" s="127">
        <f t="shared" si="128"/>
        <v>0</v>
      </c>
      <c r="CE134" s="127">
        <f t="shared" si="129"/>
        <v>0</v>
      </c>
    </row>
    <row r="135" spans="1:84" ht="48" customHeight="1" thickBot="1" x14ac:dyDescent="0.3">
      <c r="A135" s="197"/>
      <c r="B135" s="191">
        <v>130</v>
      </c>
      <c r="C135" s="22"/>
      <c r="D135" s="23" t="s">
        <v>278</v>
      </c>
      <c r="E135" s="86" t="s">
        <v>257</v>
      </c>
      <c r="F135" s="22" t="s">
        <v>4</v>
      </c>
      <c r="G135" s="188"/>
      <c r="H135" s="188"/>
      <c r="I135" s="161"/>
      <c r="J135" s="161"/>
      <c r="K135" s="161"/>
      <c r="L135" s="161"/>
      <c r="M135" s="161"/>
      <c r="N135" s="161"/>
      <c r="O135" s="161"/>
      <c r="P135" s="161"/>
      <c r="Q135" s="161"/>
      <c r="R135" s="161"/>
      <c r="S135" s="161"/>
      <c r="T135" s="161"/>
      <c r="U135" s="161"/>
      <c r="V135" s="161">
        <v>1</v>
      </c>
      <c r="W135" s="161"/>
      <c r="X135" s="161"/>
      <c r="Y135" s="161"/>
      <c r="Z135" s="161"/>
      <c r="AA135" s="161"/>
      <c r="AB135" s="161"/>
      <c r="AC135" s="161"/>
      <c r="AD135" s="161"/>
      <c r="AE135" s="161"/>
      <c r="AF135" s="161"/>
      <c r="AG135" s="162"/>
      <c r="AH135" s="22"/>
      <c r="AI135" s="22"/>
      <c r="AJ135" s="22"/>
      <c r="AK135" s="143">
        <v>16800</v>
      </c>
      <c r="AL135" s="122"/>
      <c r="AM135" s="132">
        <f t="shared" si="149"/>
        <v>16800</v>
      </c>
      <c r="AN135" s="50">
        <f t="shared" si="148"/>
        <v>1</v>
      </c>
      <c r="AO135" s="25">
        <f t="shared" si="150"/>
        <v>16800</v>
      </c>
      <c r="AP135" s="2"/>
      <c r="AQ135" s="65"/>
      <c r="AR135" s="1"/>
      <c r="BB135" s="127">
        <f t="shared" si="130"/>
        <v>0</v>
      </c>
      <c r="BC135" s="127">
        <f t="shared" si="131"/>
        <v>0</v>
      </c>
      <c r="BD135" s="127">
        <f t="shared" si="132"/>
        <v>0</v>
      </c>
      <c r="BE135" s="127">
        <f t="shared" si="133"/>
        <v>0</v>
      </c>
      <c r="BF135" s="127">
        <f t="shared" si="134"/>
        <v>0</v>
      </c>
      <c r="BG135" s="127">
        <f t="shared" si="135"/>
        <v>0</v>
      </c>
      <c r="BH135" s="127">
        <f t="shared" si="136"/>
        <v>0</v>
      </c>
      <c r="BI135" s="127">
        <f t="shared" si="137"/>
        <v>0</v>
      </c>
      <c r="BJ135" s="127">
        <f t="shared" si="138"/>
        <v>0</v>
      </c>
      <c r="BK135" s="127">
        <f t="shared" si="139"/>
        <v>0</v>
      </c>
      <c r="BL135" s="127">
        <f t="shared" si="140"/>
        <v>0</v>
      </c>
      <c r="BM135" s="127">
        <f t="shared" si="122"/>
        <v>0</v>
      </c>
      <c r="BN135" s="95"/>
      <c r="BO135" s="127">
        <f t="shared" si="123"/>
        <v>0</v>
      </c>
      <c r="BP135" s="127">
        <f t="shared" si="118"/>
        <v>16800</v>
      </c>
      <c r="BQ135" s="127"/>
      <c r="BR135" s="127">
        <f t="shared" si="124"/>
        <v>0</v>
      </c>
      <c r="BS135" s="127">
        <f t="shared" si="125"/>
        <v>0</v>
      </c>
      <c r="BT135" s="127">
        <f t="shared" si="141"/>
        <v>0</v>
      </c>
      <c r="BU135" s="127">
        <f t="shared" si="142"/>
        <v>0</v>
      </c>
      <c r="BV135" s="127">
        <f t="shared" si="143"/>
        <v>0</v>
      </c>
      <c r="BW135" s="127">
        <f t="shared" si="119"/>
        <v>0</v>
      </c>
      <c r="BX135" s="127">
        <f t="shared" si="144"/>
        <v>0</v>
      </c>
      <c r="BY135" s="127">
        <f t="shared" si="145"/>
        <v>0</v>
      </c>
      <c r="BZ135" s="127">
        <f t="shared" si="146"/>
        <v>0</v>
      </c>
      <c r="CA135" s="127">
        <f t="shared" si="126"/>
        <v>0</v>
      </c>
      <c r="CB135" s="127">
        <f t="shared" si="127"/>
        <v>0</v>
      </c>
      <c r="CC135" s="127">
        <f t="shared" si="147"/>
        <v>0</v>
      </c>
      <c r="CD135" s="127">
        <f t="shared" si="128"/>
        <v>0</v>
      </c>
      <c r="CE135" s="127">
        <f t="shared" si="129"/>
        <v>0</v>
      </c>
    </row>
    <row r="136" spans="1:84" ht="34.5" customHeight="1" thickBot="1" x14ac:dyDescent="0.3">
      <c r="A136" s="197"/>
      <c r="B136" s="191">
        <v>131</v>
      </c>
      <c r="C136" s="22"/>
      <c r="D136" s="23" t="s">
        <v>279</v>
      </c>
      <c r="E136" s="86" t="s">
        <v>259</v>
      </c>
      <c r="F136" s="22" t="s">
        <v>4</v>
      </c>
      <c r="G136" s="188"/>
      <c r="H136" s="188"/>
      <c r="I136" s="161"/>
      <c r="J136" s="161"/>
      <c r="K136" s="161"/>
      <c r="L136" s="161"/>
      <c r="M136" s="161"/>
      <c r="N136" s="161"/>
      <c r="O136" s="161"/>
      <c r="P136" s="161"/>
      <c r="Q136" s="161"/>
      <c r="R136" s="161"/>
      <c r="S136" s="161"/>
      <c r="T136" s="161"/>
      <c r="U136" s="161"/>
      <c r="V136" s="161">
        <v>1</v>
      </c>
      <c r="W136" s="161"/>
      <c r="X136" s="161"/>
      <c r="Y136" s="161"/>
      <c r="Z136" s="161"/>
      <c r="AA136" s="161"/>
      <c r="AB136" s="161">
        <v>1</v>
      </c>
      <c r="AC136" s="161"/>
      <c r="AD136" s="161"/>
      <c r="AE136" s="161"/>
      <c r="AF136" s="161"/>
      <c r="AG136" s="162"/>
      <c r="AH136" s="22"/>
      <c r="AI136" s="22"/>
      <c r="AJ136" s="22"/>
      <c r="AK136" s="143">
        <v>13000</v>
      </c>
      <c r="AL136" s="122"/>
      <c r="AM136" s="132">
        <f t="shared" si="149"/>
        <v>13000</v>
      </c>
      <c r="AN136" s="50">
        <f t="shared" si="148"/>
        <v>2</v>
      </c>
      <c r="AO136" s="25">
        <f t="shared" si="150"/>
        <v>26000</v>
      </c>
      <c r="AP136" s="2"/>
      <c r="AQ136" s="65"/>
      <c r="AR136" s="1"/>
      <c r="BB136" s="127">
        <f t="shared" si="130"/>
        <v>0</v>
      </c>
      <c r="BC136" s="127">
        <f t="shared" si="131"/>
        <v>0</v>
      </c>
      <c r="BD136" s="127">
        <f t="shared" si="132"/>
        <v>0</v>
      </c>
      <c r="BE136" s="127">
        <f t="shared" si="133"/>
        <v>0</v>
      </c>
      <c r="BF136" s="127">
        <f t="shared" si="134"/>
        <v>0</v>
      </c>
      <c r="BG136" s="127">
        <f t="shared" si="135"/>
        <v>0</v>
      </c>
      <c r="BH136" s="127">
        <f t="shared" si="136"/>
        <v>0</v>
      </c>
      <c r="BI136" s="127">
        <f t="shared" si="137"/>
        <v>0</v>
      </c>
      <c r="BJ136" s="127">
        <f t="shared" si="138"/>
        <v>0</v>
      </c>
      <c r="BK136" s="127">
        <f t="shared" si="139"/>
        <v>0</v>
      </c>
      <c r="BL136" s="127">
        <f t="shared" si="140"/>
        <v>0</v>
      </c>
      <c r="BM136" s="127">
        <f t="shared" si="122"/>
        <v>0</v>
      </c>
      <c r="BN136" s="95"/>
      <c r="BO136" s="127">
        <f t="shared" si="123"/>
        <v>0</v>
      </c>
      <c r="BP136" s="127">
        <f t="shared" si="118"/>
        <v>13000</v>
      </c>
      <c r="BQ136" s="127"/>
      <c r="BR136" s="127">
        <f t="shared" si="124"/>
        <v>0</v>
      </c>
      <c r="BS136" s="127">
        <f t="shared" si="125"/>
        <v>0</v>
      </c>
      <c r="BT136" s="127">
        <f t="shared" si="141"/>
        <v>0</v>
      </c>
      <c r="BU136" s="127">
        <f t="shared" si="142"/>
        <v>0</v>
      </c>
      <c r="BV136" s="127">
        <f t="shared" si="143"/>
        <v>0</v>
      </c>
      <c r="BW136" s="127">
        <f t="shared" si="119"/>
        <v>13000</v>
      </c>
      <c r="BX136" s="127">
        <f t="shared" si="144"/>
        <v>0</v>
      </c>
      <c r="BY136" s="127">
        <f t="shared" si="145"/>
        <v>0</v>
      </c>
      <c r="BZ136" s="127">
        <f t="shared" si="146"/>
        <v>0</v>
      </c>
      <c r="CA136" s="127">
        <f t="shared" si="126"/>
        <v>0</v>
      </c>
      <c r="CB136" s="127">
        <f t="shared" si="127"/>
        <v>0</v>
      </c>
      <c r="CC136" s="127">
        <f t="shared" si="147"/>
        <v>0</v>
      </c>
      <c r="CD136" s="127">
        <f t="shared" si="128"/>
        <v>0</v>
      </c>
      <c r="CE136" s="127">
        <f t="shared" si="129"/>
        <v>0</v>
      </c>
    </row>
    <row r="137" spans="1:84" ht="44.25" customHeight="1" thickBot="1" x14ac:dyDescent="0.3">
      <c r="A137" s="197"/>
      <c r="B137" s="191">
        <v>132</v>
      </c>
      <c r="C137" s="22"/>
      <c r="D137" s="23" t="s">
        <v>280</v>
      </c>
      <c r="E137" s="86" t="s">
        <v>260</v>
      </c>
      <c r="F137" s="22" t="s">
        <v>4</v>
      </c>
      <c r="G137" s="188"/>
      <c r="H137" s="188"/>
      <c r="I137" s="161"/>
      <c r="J137" s="161"/>
      <c r="K137" s="161"/>
      <c r="L137" s="161"/>
      <c r="M137" s="161"/>
      <c r="N137" s="161"/>
      <c r="O137" s="161"/>
      <c r="P137" s="161"/>
      <c r="Q137" s="161"/>
      <c r="R137" s="161"/>
      <c r="S137" s="161"/>
      <c r="T137" s="161"/>
      <c r="U137" s="161"/>
      <c r="V137" s="161"/>
      <c r="W137" s="161"/>
      <c r="X137" s="161">
        <v>2</v>
      </c>
      <c r="Y137" s="161">
        <v>2</v>
      </c>
      <c r="Z137" s="161"/>
      <c r="AA137" s="161">
        <v>4</v>
      </c>
      <c r="AB137" s="161">
        <v>4</v>
      </c>
      <c r="AC137" s="161"/>
      <c r="AD137" s="161"/>
      <c r="AE137" s="161"/>
      <c r="AF137" s="161"/>
      <c r="AG137" s="162"/>
      <c r="AH137" s="22"/>
      <c r="AI137" s="22"/>
      <c r="AJ137" s="22"/>
      <c r="AK137" s="143">
        <v>25000</v>
      </c>
      <c r="AL137" s="122"/>
      <c r="AM137" s="132">
        <f t="shared" si="149"/>
        <v>25000</v>
      </c>
      <c r="AN137" s="50">
        <f t="shared" si="148"/>
        <v>12</v>
      </c>
      <c r="AO137" s="25">
        <f t="shared" si="150"/>
        <v>300000</v>
      </c>
      <c r="AP137" s="2"/>
      <c r="AQ137" s="65"/>
      <c r="AR137" s="1"/>
      <c r="BB137" s="127">
        <f t="shared" si="130"/>
        <v>0</v>
      </c>
      <c r="BC137" s="127">
        <f t="shared" si="131"/>
        <v>0</v>
      </c>
      <c r="BD137" s="127">
        <f t="shared" si="132"/>
        <v>0</v>
      </c>
      <c r="BE137" s="127">
        <f t="shared" si="133"/>
        <v>0</v>
      </c>
      <c r="BF137" s="127">
        <f t="shared" si="134"/>
        <v>0</v>
      </c>
      <c r="BG137" s="127">
        <f t="shared" si="135"/>
        <v>0</v>
      </c>
      <c r="BH137" s="127">
        <f t="shared" si="136"/>
        <v>0</v>
      </c>
      <c r="BI137" s="127">
        <f t="shared" si="137"/>
        <v>0</v>
      </c>
      <c r="BJ137" s="127">
        <f t="shared" si="138"/>
        <v>0</v>
      </c>
      <c r="BK137" s="127">
        <f t="shared" si="139"/>
        <v>0</v>
      </c>
      <c r="BL137" s="127">
        <f t="shared" si="140"/>
        <v>0</v>
      </c>
      <c r="BM137" s="127">
        <f t="shared" si="122"/>
        <v>0</v>
      </c>
      <c r="BN137" s="95"/>
      <c r="BO137" s="127">
        <f t="shared" si="123"/>
        <v>0</v>
      </c>
      <c r="BP137" s="127">
        <f t="shared" si="118"/>
        <v>0</v>
      </c>
      <c r="BQ137" s="127"/>
      <c r="BR137" s="127">
        <f t="shared" si="124"/>
        <v>0</v>
      </c>
      <c r="BS137" s="127">
        <f t="shared" si="125"/>
        <v>50000</v>
      </c>
      <c r="BT137" s="127">
        <f t="shared" si="141"/>
        <v>50000</v>
      </c>
      <c r="BU137" s="127">
        <f t="shared" si="142"/>
        <v>0</v>
      </c>
      <c r="BV137" s="127">
        <f t="shared" si="143"/>
        <v>100000</v>
      </c>
      <c r="BW137" s="127">
        <f t="shared" si="119"/>
        <v>100000</v>
      </c>
      <c r="BX137" s="127">
        <f t="shared" si="144"/>
        <v>0</v>
      </c>
      <c r="BY137" s="127">
        <f t="shared" si="145"/>
        <v>0</v>
      </c>
      <c r="BZ137" s="127">
        <f t="shared" si="146"/>
        <v>0</v>
      </c>
      <c r="CA137" s="127">
        <f t="shared" si="126"/>
        <v>0</v>
      </c>
      <c r="CB137" s="127">
        <f t="shared" si="127"/>
        <v>0</v>
      </c>
      <c r="CC137" s="127">
        <f t="shared" si="147"/>
        <v>0</v>
      </c>
      <c r="CD137" s="127">
        <f t="shared" si="128"/>
        <v>0</v>
      </c>
      <c r="CE137" s="127">
        <f t="shared" si="129"/>
        <v>0</v>
      </c>
    </row>
    <row r="138" spans="1:84" ht="48.75" customHeight="1" thickBot="1" x14ac:dyDescent="0.3">
      <c r="A138" s="197"/>
      <c r="B138" s="191">
        <v>133</v>
      </c>
      <c r="C138" s="22"/>
      <c r="D138" s="23" t="s">
        <v>282</v>
      </c>
      <c r="E138" s="86" t="s">
        <v>261</v>
      </c>
      <c r="F138" s="22" t="s">
        <v>4</v>
      </c>
      <c r="G138" s="188"/>
      <c r="H138" s="188"/>
      <c r="I138" s="161"/>
      <c r="J138" s="161">
        <v>1</v>
      </c>
      <c r="K138" s="161"/>
      <c r="L138" s="161"/>
      <c r="M138" s="161"/>
      <c r="N138" s="161"/>
      <c r="O138" s="161"/>
      <c r="P138" s="161"/>
      <c r="Q138" s="161"/>
      <c r="R138" s="161"/>
      <c r="S138" s="161"/>
      <c r="T138" s="161"/>
      <c r="U138" s="161">
        <v>1</v>
      </c>
      <c r="V138" s="161"/>
      <c r="W138" s="161"/>
      <c r="X138" s="161"/>
      <c r="Y138" s="161"/>
      <c r="Z138" s="161"/>
      <c r="AA138" s="161"/>
      <c r="AB138" s="161"/>
      <c r="AC138" s="161"/>
      <c r="AD138" s="161"/>
      <c r="AE138" s="161"/>
      <c r="AF138" s="161"/>
      <c r="AG138" s="162"/>
      <c r="AH138" s="22"/>
      <c r="AI138" s="22"/>
      <c r="AJ138" s="22"/>
      <c r="AK138" s="143">
        <v>14400</v>
      </c>
      <c r="AL138" s="122"/>
      <c r="AM138" s="132">
        <f t="shared" si="149"/>
        <v>14400</v>
      </c>
      <c r="AN138" s="50">
        <f t="shared" si="148"/>
        <v>2</v>
      </c>
      <c r="AO138" s="25">
        <f t="shared" si="150"/>
        <v>28800</v>
      </c>
      <c r="AP138" s="2"/>
      <c r="AQ138" s="65"/>
      <c r="AR138" s="1"/>
      <c r="BB138" s="127">
        <f t="shared" si="130"/>
        <v>0</v>
      </c>
      <c r="BC138" s="127">
        <f t="shared" si="131"/>
        <v>14400</v>
      </c>
      <c r="BD138" s="127">
        <f t="shared" si="132"/>
        <v>0</v>
      </c>
      <c r="BE138" s="127">
        <f t="shared" si="133"/>
        <v>0</v>
      </c>
      <c r="BF138" s="127">
        <f t="shared" si="134"/>
        <v>0</v>
      </c>
      <c r="BG138" s="127">
        <f t="shared" si="135"/>
        <v>0</v>
      </c>
      <c r="BH138" s="127">
        <f t="shared" si="136"/>
        <v>0</v>
      </c>
      <c r="BI138" s="127">
        <f t="shared" si="137"/>
        <v>0</v>
      </c>
      <c r="BJ138" s="127">
        <f t="shared" si="138"/>
        <v>0</v>
      </c>
      <c r="BK138" s="127">
        <f t="shared" si="139"/>
        <v>0</v>
      </c>
      <c r="BL138" s="127">
        <f t="shared" si="140"/>
        <v>0</v>
      </c>
      <c r="BM138" s="127">
        <f t="shared" si="122"/>
        <v>0</v>
      </c>
      <c r="BN138" s="95"/>
      <c r="BO138" s="127">
        <f t="shared" si="123"/>
        <v>14400</v>
      </c>
      <c r="BP138" s="127">
        <f t="shared" si="118"/>
        <v>0</v>
      </c>
      <c r="BQ138" s="127"/>
      <c r="BR138" s="127">
        <f t="shared" si="124"/>
        <v>0</v>
      </c>
      <c r="BS138" s="127">
        <f t="shared" si="125"/>
        <v>0</v>
      </c>
      <c r="BT138" s="127">
        <f t="shared" si="141"/>
        <v>0</v>
      </c>
      <c r="BU138" s="127">
        <f t="shared" si="142"/>
        <v>0</v>
      </c>
      <c r="BV138" s="127">
        <f t="shared" si="143"/>
        <v>0</v>
      </c>
      <c r="BW138" s="127">
        <f t="shared" si="119"/>
        <v>0</v>
      </c>
      <c r="BX138" s="127">
        <f t="shared" si="144"/>
        <v>0</v>
      </c>
      <c r="BY138" s="127">
        <f t="shared" si="145"/>
        <v>0</v>
      </c>
      <c r="BZ138" s="127">
        <f t="shared" si="146"/>
        <v>0</v>
      </c>
      <c r="CA138" s="127">
        <f t="shared" si="126"/>
        <v>0</v>
      </c>
      <c r="CB138" s="127">
        <f t="shared" si="127"/>
        <v>0</v>
      </c>
      <c r="CC138" s="127">
        <f t="shared" si="147"/>
        <v>0</v>
      </c>
      <c r="CD138" s="127">
        <f t="shared" si="128"/>
        <v>0</v>
      </c>
      <c r="CE138" s="127">
        <f t="shared" si="129"/>
        <v>0</v>
      </c>
    </row>
    <row r="139" spans="1:84" ht="43.5" customHeight="1" thickBot="1" x14ac:dyDescent="0.3">
      <c r="A139" s="197"/>
      <c r="B139" s="191">
        <v>134</v>
      </c>
      <c r="C139" s="22"/>
      <c r="D139" s="23" t="s">
        <v>263</v>
      </c>
      <c r="E139" s="86" t="s">
        <v>265</v>
      </c>
      <c r="F139" s="22" t="s">
        <v>4</v>
      </c>
      <c r="G139" s="188"/>
      <c r="H139" s="188"/>
      <c r="I139" s="161">
        <v>20</v>
      </c>
      <c r="J139" s="161">
        <v>35</v>
      </c>
      <c r="K139" s="161">
        <v>35</v>
      </c>
      <c r="L139" s="161">
        <v>35</v>
      </c>
      <c r="M139" s="161">
        <v>35</v>
      </c>
      <c r="N139" s="161">
        <v>35</v>
      </c>
      <c r="O139" s="161">
        <v>35</v>
      </c>
      <c r="P139" s="161">
        <v>35</v>
      </c>
      <c r="Q139" s="161">
        <v>35</v>
      </c>
      <c r="R139" s="161">
        <v>35</v>
      </c>
      <c r="S139" s="161">
        <v>35</v>
      </c>
      <c r="T139" s="161">
        <v>3</v>
      </c>
      <c r="U139" s="162">
        <v>20</v>
      </c>
      <c r="V139" s="162">
        <v>35</v>
      </c>
      <c r="W139" s="162">
        <v>35</v>
      </c>
      <c r="X139" s="162">
        <v>35</v>
      </c>
      <c r="Y139" s="162">
        <v>35</v>
      </c>
      <c r="Z139" s="162">
        <v>35</v>
      </c>
      <c r="AA139" s="162">
        <v>35</v>
      </c>
      <c r="AB139" s="162">
        <v>35</v>
      </c>
      <c r="AC139" s="162">
        <v>35</v>
      </c>
      <c r="AD139" s="162">
        <v>35</v>
      </c>
      <c r="AE139" s="162">
        <v>35</v>
      </c>
      <c r="AF139" s="162">
        <v>35</v>
      </c>
      <c r="AG139" s="162">
        <v>35</v>
      </c>
      <c r="AH139" s="22"/>
      <c r="AI139" s="22">
        <v>2</v>
      </c>
      <c r="AJ139" s="22"/>
      <c r="AK139" s="143">
        <v>50</v>
      </c>
      <c r="AL139" s="122"/>
      <c r="AM139" s="132">
        <f t="shared" si="149"/>
        <v>50</v>
      </c>
      <c r="AN139" s="50">
        <f t="shared" si="148"/>
        <v>815</v>
      </c>
      <c r="AO139" s="25">
        <f t="shared" si="150"/>
        <v>40750</v>
      </c>
      <c r="AP139" s="2"/>
      <c r="AQ139" s="65"/>
      <c r="AR139" s="1"/>
      <c r="BB139" s="127">
        <f t="shared" si="130"/>
        <v>1000</v>
      </c>
      <c r="BC139" s="127">
        <f t="shared" si="131"/>
        <v>1750</v>
      </c>
      <c r="BD139" s="127">
        <f t="shared" si="132"/>
        <v>1750</v>
      </c>
      <c r="BE139" s="127">
        <f t="shared" si="133"/>
        <v>1750</v>
      </c>
      <c r="BF139" s="127">
        <f t="shared" si="134"/>
        <v>1750</v>
      </c>
      <c r="BG139" s="127">
        <f t="shared" si="135"/>
        <v>1750</v>
      </c>
      <c r="BH139" s="127">
        <f t="shared" si="136"/>
        <v>1750</v>
      </c>
      <c r="BI139" s="127">
        <f t="shared" si="137"/>
        <v>1750</v>
      </c>
      <c r="BJ139" s="127">
        <f t="shared" si="138"/>
        <v>1750</v>
      </c>
      <c r="BK139" s="127">
        <f t="shared" si="139"/>
        <v>1750</v>
      </c>
      <c r="BL139" s="127">
        <f t="shared" si="140"/>
        <v>1750</v>
      </c>
      <c r="BM139" s="127">
        <f t="shared" si="122"/>
        <v>150</v>
      </c>
      <c r="BN139" s="95"/>
      <c r="BO139" s="127">
        <f t="shared" si="123"/>
        <v>1000</v>
      </c>
      <c r="BP139" s="127">
        <f t="shared" si="118"/>
        <v>1750</v>
      </c>
      <c r="BQ139" s="127"/>
      <c r="BR139" s="127">
        <f t="shared" si="124"/>
        <v>1750</v>
      </c>
      <c r="BS139" s="127">
        <f t="shared" si="125"/>
        <v>1750</v>
      </c>
      <c r="BT139" s="127">
        <f t="shared" si="141"/>
        <v>1750</v>
      </c>
      <c r="BU139" s="127">
        <f t="shared" si="142"/>
        <v>1750</v>
      </c>
      <c r="BV139" s="127">
        <f t="shared" si="143"/>
        <v>1750</v>
      </c>
      <c r="BW139" s="127">
        <f t="shared" si="119"/>
        <v>1750</v>
      </c>
      <c r="BX139" s="127">
        <f t="shared" si="144"/>
        <v>1750</v>
      </c>
      <c r="BY139" s="127">
        <f t="shared" si="145"/>
        <v>1750</v>
      </c>
      <c r="BZ139" s="127">
        <f t="shared" si="146"/>
        <v>1750</v>
      </c>
      <c r="CA139" s="127">
        <f t="shared" si="126"/>
        <v>1750</v>
      </c>
      <c r="CB139" s="127">
        <f t="shared" si="127"/>
        <v>1750</v>
      </c>
      <c r="CC139" s="127">
        <f t="shared" si="147"/>
        <v>0</v>
      </c>
      <c r="CD139" s="127">
        <f t="shared" si="128"/>
        <v>100</v>
      </c>
      <c r="CE139" s="127">
        <f t="shared" si="129"/>
        <v>0</v>
      </c>
    </row>
    <row r="140" spans="1:84" ht="43.5" customHeight="1" thickBot="1" x14ac:dyDescent="0.3">
      <c r="A140" s="198"/>
      <c r="B140" s="191">
        <v>135</v>
      </c>
      <c r="C140" s="22"/>
      <c r="D140" s="23" t="s">
        <v>264</v>
      </c>
      <c r="E140" s="86" t="s">
        <v>269</v>
      </c>
      <c r="F140" s="22" t="s">
        <v>4</v>
      </c>
      <c r="G140" s="188"/>
      <c r="H140" s="188"/>
      <c r="I140" s="161">
        <v>2</v>
      </c>
      <c r="J140" s="161">
        <v>3</v>
      </c>
      <c r="K140" s="161">
        <v>1</v>
      </c>
      <c r="L140" s="161">
        <v>1</v>
      </c>
      <c r="M140" s="161">
        <v>1</v>
      </c>
      <c r="N140" s="161">
        <v>1</v>
      </c>
      <c r="O140" s="161">
        <v>1</v>
      </c>
      <c r="P140" s="161">
        <v>1</v>
      </c>
      <c r="Q140" s="161">
        <v>1</v>
      </c>
      <c r="R140" s="161">
        <v>1</v>
      </c>
      <c r="S140" s="161">
        <v>1</v>
      </c>
      <c r="T140" s="161">
        <v>2</v>
      </c>
      <c r="U140" s="161">
        <v>1</v>
      </c>
      <c r="V140" s="161">
        <v>4</v>
      </c>
      <c r="W140" s="161">
        <v>3</v>
      </c>
      <c r="X140" s="161">
        <v>2</v>
      </c>
      <c r="Y140" s="161">
        <v>2</v>
      </c>
      <c r="Z140" s="161">
        <v>2</v>
      </c>
      <c r="AA140" s="161">
        <v>2</v>
      </c>
      <c r="AB140" s="161">
        <v>2</v>
      </c>
      <c r="AC140" s="161">
        <v>2</v>
      </c>
      <c r="AD140" s="161">
        <v>2</v>
      </c>
      <c r="AE140" s="161">
        <v>2</v>
      </c>
      <c r="AF140" s="161">
        <v>3</v>
      </c>
      <c r="AG140" s="162">
        <v>3</v>
      </c>
      <c r="AH140" s="22">
        <v>2</v>
      </c>
      <c r="AI140" s="22">
        <v>2</v>
      </c>
      <c r="AJ140" s="22"/>
      <c r="AK140" s="143">
        <v>250</v>
      </c>
      <c r="AL140" s="122"/>
      <c r="AM140" s="132">
        <f t="shared" si="149"/>
        <v>250</v>
      </c>
      <c r="AN140" s="50">
        <f t="shared" si="148"/>
        <v>50</v>
      </c>
      <c r="AO140" s="25">
        <f t="shared" si="150"/>
        <v>12500</v>
      </c>
      <c r="AP140" s="2"/>
      <c r="AQ140" s="65"/>
      <c r="AR140" s="1"/>
      <c r="BB140" s="127">
        <f t="shared" si="130"/>
        <v>500</v>
      </c>
      <c r="BC140" s="127">
        <f t="shared" si="131"/>
        <v>750</v>
      </c>
      <c r="BD140" s="127">
        <f t="shared" si="132"/>
        <v>250</v>
      </c>
      <c r="BE140" s="127">
        <f t="shared" si="133"/>
        <v>250</v>
      </c>
      <c r="BF140" s="127">
        <f t="shared" si="134"/>
        <v>250</v>
      </c>
      <c r="BG140" s="127">
        <f t="shared" si="135"/>
        <v>250</v>
      </c>
      <c r="BH140" s="127">
        <f t="shared" si="136"/>
        <v>250</v>
      </c>
      <c r="BI140" s="127">
        <f t="shared" si="137"/>
        <v>250</v>
      </c>
      <c r="BJ140" s="127">
        <f t="shared" si="138"/>
        <v>250</v>
      </c>
      <c r="BK140" s="127">
        <f t="shared" si="139"/>
        <v>250</v>
      </c>
      <c r="BL140" s="127">
        <f t="shared" si="140"/>
        <v>250</v>
      </c>
      <c r="BM140" s="127">
        <f t="shared" si="122"/>
        <v>500</v>
      </c>
      <c r="BN140" s="95"/>
      <c r="BO140" s="127">
        <f t="shared" si="123"/>
        <v>250</v>
      </c>
      <c r="BP140" s="127">
        <f t="shared" si="118"/>
        <v>1000</v>
      </c>
      <c r="BQ140" s="127"/>
      <c r="BR140" s="127">
        <f t="shared" si="124"/>
        <v>750</v>
      </c>
      <c r="BS140" s="127">
        <f t="shared" si="125"/>
        <v>500</v>
      </c>
      <c r="BT140" s="127">
        <f t="shared" si="141"/>
        <v>500</v>
      </c>
      <c r="BU140" s="127">
        <f t="shared" si="142"/>
        <v>500</v>
      </c>
      <c r="BV140" s="127">
        <f t="shared" si="143"/>
        <v>500</v>
      </c>
      <c r="BW140" s="127">
        <f t="shared" si="119"/>
        <v>500</v>
      </c>
      <c r="BX140" s="127">
        <f t="shared" si="144"/>
        <v>500</v>
      </c>
      <c r="BY140" s="127">
        <f t="shared" si="145"/>
        <v>500</v>
      </c>
      <c r="BZ140" s="127">
        <f t="shared" si="146"/>
        <v>500</v>
      </c>
      <c r="CA140" s="127">
        <f t="shared" si="126"/>
        <v>750</v>
      </c>
      <c r="CB140" s="127">
        <f t="shared" si="127"/>
        <v>750</v>
      </c>
      <c r="CC140" s="127">
        <f t="shared" si="147"/>
        <v>500</v>
      </c>
      <c r="CD140" s="127">
        <f t="shared" si="128"/>
        <v>500</v>
      </c>
      <c r="CE140" s="127">
        <f t="shared" si="129"/>
        <v>0</v>
      </c>
    </row>
    <row r="141" spans="1:84" ht="52.5" customHeight="1" thickBot="1" x14ac:dyDescent="0.3">
      <c r="A141" s="51" t="s">
        <v>236</v>
      </c>
      <c r="B141" s="191">
        <v>136</v>
      </c>
      <c r="C141" s="10"/>
      <c r="D141" s="11" t="s">
        <v>239</v>
      </c>
      <c r="E141" s="66" t="s">
        <v>302</v>
      </c>
      <c r="F141" s="10" t="s">
        <v>4</v>
      </c>
      <c r="G141" s="188"/>
      <c r="H141" s="188"/>
      <c r="I141" s="163">
        <v>2</v>
      </c>
      <c r="J141" s="163">
        <v>1</v>
      </c>
      <c r="K141" s="163">
        <v>2</v>
      </c>
      <c r="L141" s="163">
        <v>1</v>
      </c>
      <c r="M141" s="163">
        <v>1</v>
      </c>
      <c r="N141" s="163">
        <v>1</v>
      </c>
      <c r="O141" s="163">
        <v>1</v>
      </c>
      <c r="P141" s="163">
        <v>1</v>
      </c>
      <c r="Q141" s="163">
        <v>1</v>
      </c>
      <c r="R141" s="163">
        <v>1</v>
      </c>
      <c r="S141" s="163">
        <v>1</v>
      </c>
      <c r="T141" s="163">
        <v>1</v>
      </c>
      <c r="U141" s="163">
        <v>2</v>
      </c>
      <c r="V141" s="163">
        <v>3</v>
      </c>
      <c r="W141" s="163">
        <v>1</v>
      </c>
      <c r="X141" s="163">
        <v>1</v>
      </c>
      <c r="Y141" s="163">
        <v>1</v>
      </c>
      <c r="Z141" s="163">
        <v>1</v>
      </c>
      <c r="AA141" s="163">
        <v>1</v>
      </c>
      <c r="AB141" s="163">
        <v>1</v>
      </c>
      <c r="AC141" s="163">
        <v>1</v>
      </c>
      <c r="AD141" s="163">
        <v>1</v>
      </c>
      <c r="AE141" s="163">
        <v>1</v>
      </c>
      <c r="AF141" s="163">
        <v>1</v>
      </c>
      <c r="AG141" s="164">
        <v>1</v>
      </c>
      <c r="AH141" s="10">
        <v>1</v>
      </c>
      <c r="AI141" s="10">
        <v>1</v>
      </c>
      <c r="AJ141" s="10">
        <v>2</v>
      </c>
      <c r="AK141" s="131">
        <v>500</v>
      </c>
      <c r="AL141" s="124"/>
      <c r="AM141" s="132">
        <f t="shared" si="149"/>
        <v>500</v>
      </c>
      <c r="AN141" s="50">
        <f t="shared" si="148"/>
        <v>34</v>
      </c>
      <c r="AO141" s="165">
        <f t="shared" si="150"/>
        <v>17000</v>
      </c>
      <c r="AP141" s="2"/>
      <c r="AQ141" s="65"/>
      <c r="AR141" s="1"/>
      <c r="BB141" s="127">
        <f t="shared" si="130"/>
        <v>1000</v>
      </c>
      <c r="BC141" s="127">
        <f t="shared" si="131"/>
        <v>500</v>
      </c>
      <c r="BD141" s="127">
        <f t="shared" si="132"/>
        <v>1000</v>
      </c>
      <c r="BE141" s="127">
        <f t="shared" si="133"/>
        <v>500</v>
      </c>
      <c r="BF141" s="127">
        <f t="shared" si="134"/>
        <v>500</v>
      </c>
      <c r="BG141" s="127">
        <f t="shared" si="135"/>
        <v>500</v>
      </c>
      <c r="BH141" s="127">
        <f t="shared" si="136"/>
        <v>500</v>
      </c>
      <c r="BI141" s="127">
        <f t="shared" si="137"/>
        <v>500</v>
      </c>
      <c r="BJ141" s="127">
        <f t="shared" si="138"/>
        <v>500</v>
      </c>
      <c r="BK141" s="127">
        <f t="shared" si="139"/>
        <v>500</v>
      </c>
      <c r="BL141" s="127">
        <f t="shared" si="140"/>
        <v>500</v>
      </c>
      <c r="BM141" s="127">
        <f t="shared" si="122"/>
        <v>500</v>
      </c>
      <c r="BO141" s="127">
        <f t="shared" si="123"/>
        <v>1000</v>
      </c>
      <c r="BP141" s="127">
        <f t="shared" si="118"/>
        <v>1500</v>
      </c>
      <c r="BQ141" s="127"/>
      <c r="BR141" s="127">
        <f t="shared" si="124"/>
        <v>500</v>
      </c>
      <c r="BS141" s="127">
        <f t="shared" si="125"/>
        <v>500</v>
      </c>
      <c r="BT141" s="127">
        <f t="shared" si="141"/>
        <v>500</v>
      </c>
      <c r="BU141" s="127">
        <f t="shared" si="142"/>
        <v>500</v>
      </c>
      <c r="BV141" s="127">
        <f t="shared" si="143"/>
        <v>500</v>
      </c>
      <c r="BW141" s="127">
        <f t="shared" si="119"/>
        <v>500</v>
      </c>
      <c r="BX141" s="127">
        <f t="shared" si="144"/>
        <v>500</v>
      </c>
      <c r="BY141" s="127">
        <f t="shared" si="145"/>
        <v>500</v>
      </c>
      <c r="BZ141" s="127">
        <f t="shared" si="146"/>
        <v>500</v>
      </c>
      <c r="CA141" s="127">
        <f t="shared" si="126"/>
        <v>500</v>
      </c>
      <c r="CB141" s="127">
        <f t="shared" si="127"/>
        <v>500</v>
      </c>
      <c r="CC141" s="127">
        <f t="shared" si="147"/>
        <v>500</v>
      </c>
      <c r="CD141" s="127">
        <f t="shared" si="128"/>
        <v>500</v>
      </c>
      <c r="CE141" s="127">
        <f t="shared" si="129"/>
        <v>1000</v>
      </c>
    </row>
    <row r="142" spans="1:84" ht="31.5" customHeight="1" x14ac:dyDescent="0.25">
      <c r="A142" s="166" t="s">
        <v>214</v>
      </c>
      <c r="B142" s="191">
        <v>137</v>
      </c>
      <c r="C142" s="167"/>
      <c r="D142" s="168" t="s">
        <v>213</v>
      </c>
      <c r="E142" s="156" t="s">
        <v>230</v>
      </c>
      <c r="F142" s="167"/>
      <c r="G142" s="167"/>
      <c r="H142" s="169"/>
      <c r="I142" s="170">
        <f t="shared" ref="I142:T142" si="151">BB142</f>
        <v>117454.848</v>
      </c>
      <c r="J142" s="170">
        <f t="shared" si="151"/>
        <v>73321.216</v>
      </c>
      <c r="K142" s="170">
        <f t="shared" si="151"/>
        <v>45759.442999999999</v>
      </c>
      <c r="L142" s="170">
        <f t="shared" si="151"/>
        <v>31379.643</v>
      </c>
      <c r="M142" s="170">
        <f t="shared" si="151"/>
        <v>33129.642999999996</v>
      </c>
      <c r="N142" s="170">
        <f t="shared" si="151"/>
        <v>31379.643</v>
      </c>
      <c r="O142" s="170">
        <f t="shared" si="151"/>
        <v>31379.643</v>
      </c>
      <c r="P142" s="170">
        <f t="shared" si="151"/>
        <v>31379.643</v>
      </c>
      <c r="Q142" s="170">
        <f t="shared" si="151"/>
        <v>31379.643</v>
      </c>
      <c r="R142" s="170">
        <f t="shared" si="151"/>
        <v>31379.643</v>
      </c>
      <c r="S142" s="170">
        <f t="shared" si="151"/>
        <v>31379.643</v>
      </c>
      <c r="T142" s="170">
        <f t="shared" si="151"/>
        <v>14645.609999999999</v>
      </c>
      <c r="U142" s="170">
        <f>BO142</f>
        <v>72582.426000000007</v>
      </c>
      <c r="V142" s="170">
        <f>BP142</f>
        <v>996078.71799999988</v>
      </c>
      <c r="W142" s="170">
        <f t="shared" ref="W142:AG142" si="152">BR142</f>
        <v>140192.27800000002</v>
      </c>
      <c r="X142" s="170">
        <f t="shared" si="152"/>
        <v>115581.97</v>
      </c>
      <c r="Y142" s="170">
        <f t="shared" si="152"/>
        <v>121477.853</v>
      </c>
      <c r="Z142" s="170">
        <f t="shared" si="152"/>
        <v>65987.30799999999</v>
      </c>
      <c r="AA142" s="170">
        <f t="shared" si="152"/>
        <v>222677.65299999999</v>
      </c>
      <c r="AB142" s="170">
        <f t="shared" si="152"/>
        <v>206290.55299999999</v>
      </c>
      <c r="AC142" s="170">
        <f t="shared" si="152"/>
        <v>33711.969999999994</v>
      </c>
      <c r="AD142" s="170">
        <f t="shared" si="152"/>
        <v>33711.969999999994</v>
      </c>
      <c r="AE142" s="170">
        <f t="shared" si="152"/>
        <v>85879.822999999989</v>
      </c>
      <c r="AF142" s="170">
        <f t="shared" si="152"/>
        <v>42044.802999999993</v>
      </c>
      <c r="AG142" s="171">
        <f t="shared" si="152"/>
        <v>51550.43299999999</v>
      </c>
      <c r="AH142" s="172">
        <f t="shared" ref="AH142:AJ142" si="153">CC142</f>
        <v>12768.75</v>
      </c>
      <c r="AI142" s="172">
        <f t="shared" si="153"/>
        <v>59493.623</v>
      </c>
      <c r="AJ142" s="172">
        <f t="shared" si="153"/>
        <v>33607.649999999994</v>
      </c>
      <c r="AK142" s="172"/>
      <c r="AL142" s="171"/>
      <c r="AM142" s="173"/>
      <c r="AN142" s="217"/>
      <c r="AO142" s="218"/>
      <c r="AP142" s="2"/>
      <c r="AQ142" t="s">
        <v>220</v>
      </c>
      <c r="AR142" t="s">
        <v>221</v>
      </c>
      <c r="BB142" s="65">
        <f>SUM(BB6:BB141)</f>
        <v>117454.848</v>
      </c>
      <c r="BC142" s="65">
        <f t="shared" ref="BC142:BM142" si="154">SUM(BC5:BC141)</f>
        <v>73321.216</v>
      </c>
      <c r="BD142" s="65">
        <f t="shared" si="154"/>
        <v>45759.442999999999</v>
      </c>
      <c r="BE142" s="65">
        <f t="shared" si="154"/>
        <v>31379.643</v>
      </c>
      <c r="BF142" s="65">
        <f t="shared" si="154"/>
        <v>33129.642999999996</v>
      </c>
      <c r="BG142" s="65">
        <f t="shared" si="154"/>
        <v>31379.643</v>
      </c>
      <c r="BH142" s="65">
        <f t="shared" si="154"/>
        <v>31379.643</v>
      </c>
      <c r="BI142" s="65">
        <f t="shared" si="154"/>
        <v>31379.643</v>
      </c>
      <c r="BJ142" s="65">
        <f t="shared" si="154"/>
        <v>31379.643</v>
      </c>
      <c r="BK142" s="65">
        <f t="shared" si="154"/>
        <v>31379.643</v>
      </c>
      <c r="BL142" s="65">
        <f t="shared" si="154"/>
        <v>31379.643</v>
      </c>
      <c r="BM142" s="65">
        <f t="shared" si="154"/>
        <v>14645.609999999999</v>
      </c>
      <c r="BO142" s="65">
        <f>SUM(BO5:BO141)</f>
        <v>72582.426000000007</v>
      </c>
      <c r="BP142" s="65">
        <f>SUM(BP5:BP141)</f>
        <v>996078.71799999988</v>
      </c>
      <c r="BQ142" s="65">
        <f>SUM(BQ5:BQ140)</f>
        <v>0</v>
      </c>
      <c r="BR142" s="65">
        <f t="shared" ref="BR142:CE142" si="155">SUM(BR5:BR141)</f>
        <v>140192.27800000002</v>
      </c>
      <c r="BS142" s="65">
        <f t="shared" si="155"/>
        <v>115581.97</v>
      </c>
      <c r="BT142" s="65">
        <f t="shared" si="155"/>
        <v>121477.853</v>
      </c>
      <c r="BU142" s="65">
        <f t="shared" si="155"/>
        <v>65987.30799999999</v>
      </c>
      <c r="BV142" s="65">
        <f t="shared" si="155"/>
        <v>222677.65299999999</v>
      </c>
      <c r="BW142" s="65">
        <f t="shared" si="155"/>
        <v>206290.55299999999</v>
      </c>
      <c r="BX142" s="65">
        <f t="shared" si="155"/>
        <v>33711.969999999994</v>
      </c>
      <c r="BY142" s="65">
        <f t="shared" si="155"/>
        <v>33711.969999999994</v>
      </c>
      <c r="BZ142" s="65">
        <f t="shared" si="155"/>
        <v>85879.822999999989</v>
      </c>
      <c r="CA142" s="65">
        <f t="shared" si="155"/>
        <v>42044.802999999993</v>
      </c>
      <c r="CB142" s="65">
        <f t="shared" si="155"/>
        <v>51550.43299999999</v>
      </c>
      <c r="CC142" s="65">
        <f t="shared" si="155"/>
        <v>12768.75</v>
      </c>
      <c r="CD142" s="65">
        <f t="shared" si="155"/>
        <v>59493.623</v>
      </c>
      <c r="CE142" s="65">
        <f t="shared" si="155"/>
        <v>33607.649999999994</v>
      </c>
      <c r="CF142" s="65"/>
    </row>
    <row r="143" spans="1:84" s="178" customFormat="1" ht="57.75" customHeight="1" x14ac:dyDescent="0.4">
      <c r="A143" s="174" t="s">
        <v>79</v>
      </c>
      <c r="B143" s="192"/>
      <c r="C143" s="175"/>
      <c r="D143" s="175"/>
      <c r="E143" s="175"/>
      <c r="F143" s="175"/>
      <c r="G143" s="175"/>
      <c r="H143" s="175"/>
      <c r="I143" s="174"/>
      <c r="J143" s="174"/>
      <c r="K143" s="174"/>
      <c r="L143" s="174"/>
      <c r="M143" s="174"/>
      <c r="N143" s="174"/>
      <c r="O143" s="174"/>
      <c r="P143" s="174"/>
      <c r="Q143" s="174"/>
      <c r="R143" s="174"/>
      <c r="S143" s="174"/>
      <c r="T143" s="174"/>
      <c r="U143" s="174"/>
      <c r="V143" s="174"/>
      <c r="W143" s="174"/>
      <c r="X143" s="174"/>
      <c r="Y143" s="174"/>
      <c r="Z143" s="174"/>
      <c r="AA143" s="174"/>
      <c r="AB143" s="174"/>
      <c r="AC143" s="174"/>
      <c r="AD143" s="174"/>
      <c r="AE143" s="174"/>
      <c r="AF143" s="174"/>
      <c r="AG143" s="174"/>
      <c r="AH143" s="174"/>
      <c r="AI143" s="174"/>
      <c r="AJ143" s="174"/>
      <c r="AK143" s="174"/>
      <c r="AL143" s="176"/>
      <c r="AM143" s="176"/>
      <c r="AN143" s="211">
        <f>SUM(AO6:AO141)</f>
        <v>2922627.3419999997</v>
      </c>
      <c r="AO143" s="212"/>
      <c r="AP143" s="177"/>
    </row>
    <row r="144" spans="1:84" ht="59.25" customHeight="1" thickBot="1" x14ac:dyDescent="0.3">
      <c r="A144" s="111"/>
      <c r="B144" s="193"/>
      <c r="C144" s="112"/>
      <c r="D144" s="112"/>
      <c r="E144" s="112"/>
      <c r="F144" s="112"/>
      <c r="G144" s="112"/>
      <c r="H144" s="179" t="s">
        <v>391</v>
      </c>
      <c r="I144" s="111"/>
      <c r="J144" s="111"/>
      <c r="K144" s="111"/>
      <c r="L144" s="111"/>
      <c r="M144" s="111"/>
      <c r="N144" s="111"/>
      <c r="O144" s="111"/>
      <c r="P144" s="111"/>
      <c r="Q144" s="111"/>
      <c r="R144" s="111"/>
      <c r="S144" s="111"/>
      <c r="T144" s="111"/>
      <c r="U144" s="113"/>
      <c r="V144" s="111"/>
      <c r="W144" s="111"/>
      <c r="X144" s="111"/>
      <c r="Y144" s="111"/>
      <c r="Z144" s="111"/>
      <c r="AA144" s="111"/>
      <c r="AB144" s="111"/>
      <c r="AC144" s="111"/>
      <c r="AD144" s="111"/>
      <c r="AE144" s="111"/>
      <c r="AF144" s="111"/>
      <c r="AG144" s="111"/>
      <c r="AH144" s="111"/>
      <c r="AI144" s="180"/>
      <c r="AJ144" s="181"/>
      <c r="AK144" s="111" t="s">
        <v>390</v>
      </c>
      <c r="AL144" s="111" t="s">
        <v>325</v>
      </c>
      <c r="AM144" s="182"/>
      <c r="AN144" s="114"/>
      <c r="AO144" s="115"/>
      <c r="AP144" s="9"/>
    </row>
    <row r="145" spans="1:84" ht="57.75" customHeight="1" thickBot="1" x14ac:dyDescent="0.3">
      <c r="A145" s="51" t="s">
        <v>63</v>
      </c>
      <c r="B145" s="191">
        <v>138</v>
      </c>
      <c r="C145" s="10"/>
      <c r="D145" s="51" t="s">
        <v>159</v>
      </c>
      <c r="E145" s="11" t="s">
        <v>389</v>
      </c>
      <c r="F145" s="10" t="s">
        <v>160</v>
      </c>
      <c r="G145" s="130"/>
      <c r="H145" s="188"/>
      <c r="I145" s="12"/>
      <c r="J145" s="10"/>
      <c r="K145" s="10"/>
      <c r="L145" s="10"/>
      <c r="M145" s="10"/>
      <c r="N145" s="10"/>
      <c r="O145" s="10"/>
      <c r="P145" s="10"/>
      <c r="Q145" s="10"/>
      <c r="R145" s="10"/>
      <c r="S145" s="10"/>
      <c r="T145" s="10"/>
      <c r="U145" s="12"/>
      <c r="V145" s="10"/>
      <c r="W145" s="10"/>
      <c r="X145" s="10"/>
      <c r="Y145" s="10"/>
      <c r="Z145" s="10"/>
      <c r="AA145" s="10"/>
      <c r="AB145" s="10"/>
      <c r="AC145" s="10"/>
      <c r="AD145" s="10"/>
      <c r="AE145" s="10"/>
      <c r="AF145" s="10"/>
      <c r="AG145" s="10"/>
      <c r="AH145" s="10"/>
      <c r="AI145" s="180"/>
      <c r="AJ145" s="180"/>
      <c r="AK145" s="116">
        <f>H145*50000</f>
        <v>0</v>
      </c>
      <c r="AL145" s="10">
        <v>3</v>
      </c>
      <c r="AM145" s="12"/>
      <c r="AN145" s="208">
        <f>AL145*AK145</f>
        <v>0</v>
      </c>
      <c r="AO145" s="209"/>
      <c r="AP145" s="9"/>
      <c r="AR145" s="65">
        <f>AR128-AQ128</f>
        <v>125021.29999999981</v>
      </c>
      <c r="CF145" s="65"/>
    </row>
    <row r="146" spans="1:84" ht="52.5" customHeight="1" thickBot="1" x14ac:dyDescent="0.3">
      <c r="A146" s="51"/>
      <c r="B146" s="191">
        <v>139</v>
      </c>
      <c r="C146" s="10"/>
      <c r="D146" s="51" t="s">
        <v>81</v>
      </c>
      <c r="E146" s="11" t="s">
        <v>158</v>
      </c>
      <c r="F146" s="10" t="s">
        <v>160</v>
      </c>
      <c r="G146" s="130"/>
      <c r="H146" s="188"/>
      <c r="I146" s="12"/>
      <c r="J146" s="10"/>
      <c r="K146" s="10"/>
      <c r="L146" s="10"/>
      <c r="M146" s="10"/>
      <c r="N146" s="10"/>
      <c r="O146" s="10"/>
      <c r="P146" s="10"/>
      <c r="Q146" s="10"/>
      <c r="R146" s="10"/>
      <c r="S146" s="10"/>
      <c r="T146" s="10"/>
      <c r="U146" s="12"/>
      <c r="V146" s="10"/>
      <c r="W146" s="10"/>
      <c r="X146" s="10"/>
      <c r="Y146" s="10"/>
      <c r="Z146" s="10"/>
      <c r="AA146" s="10"/>
      <c r="AB146" s="10"/>
      <c r="AC146" s="10"/>
      <c r="AD146" s="10"/>
      <c r="AE146" s="10"/>
      <c r="AF146" s="10"/>
      <c r="AG146" s="10"/>
      <c r="AH146" s="10"/>
      <c r="AI146" s="180"/>
      <c r="AJ146" s="121"/>
      <c r="AK146" s="116">
        <f>AN143*H146</f>
        <v>0</v>
      </c>
      <c r="AL146" s="10">
        <v>2</v>
      </c>
      <c r="AM146" s="12"/>
      <c r="AN146" s="208">
        <f>AL146*AK146</f>
        <v>0</v>
      </c>
      <c r="AO146" s="209"/>
      <c r="AP146" s="9"/>
    </row>
    <row r="147" spans="1:84" ht="46.5" customHeight="1" thickBot="1" x14ac:dyDescent="0.3">
      <c r="A147" s="51"/>
      <c r="B147" s="191">
        <v>140</v>
      </c>
      <c r="C147" s="10"/>
      <c r="D147" s="51" t="s">
        <v>206</v>
      </c>
      <c r="E147" s="11"/>
      <c r="F147" s="10" t="s">
        <v>161</v>
      </c>
      <c r="G147" s="130"/>
      <c r="H147" s="189"/>
      <c r="I147" s="12"/>
      <c r="J147" s="10"/>
      <c r="K147" s="10"/>
      <c r="L147" s="10"/>
      <c r="M147" s="10"/>
      <c r="N147" s="10"/>
      <c r="O147" s="10"/>
      <c r="P147" s="10"/>
      <c r="Q147" s="10"/>
      <c r="R147" s="10"/>
      <c r="S147" s="10"/>
      <c r="T147" s="10"/>
      <c r="U147" s="12"/>
      <c r="V147" s="10"/>
      <c r="W147" s="10"/>
      <c r="X147" s="10"/>
      <c r="Y147" s="10"/>
      <c r="Z147" s="10"/>
      <c r="AA147" s="10"/>
      <c r="AB147" s="10"/>
      <c r="AC147" s="10"/>
      <c r="AD147" s="10"/>
      <c r="AE147" s="10"/>
      <c r="AF147" s="10"/>
      <c r="AG147" s="10"/>
      <c r="AH147" s="10"/>
      <c r="AI147" s="180"/>
      <c r="AJ147" s="180"/>
      <c r="AK147" s="180"/>
      <c r="AL147" s="10">
        <v>150</v>
      </c>
      <c r="AM147" s="12"/>
      <c r="AN147" s="208">
        <f>H147*AL147</f>
        <v>0</v>
      </c>
      <c r="AO147" s="209"/>
      <c r="AP147" s="9"/>
    </row>
    <row r="148" spans="1:84" ht="38.25" customHeight="1" thickBot="1" x14ac:dyDescent="0.3">
      <c r="A148" s="51"/>
      <c r="B148" s="191">
        <v>141</v>
      </c>
      <c r="C148" s="10"/>
      <c r="D148" s="51" t="s">
        <v>100</v>
      </c>
      <c r="E148" s="11" t="s">
        <v>101</v>
      </c>
      <c r="F148" s="10" t="s">
        <v>161</v>
      </c>
      <c r="G148" s="130"/>
      <c r="H148" s="189"/>
      <c r="I148" s="12"/>
      <c r="J148" s="10"/>
      <c r="K148" s="10"/>
      <c r="L148" s="10"/>
      <c r="M148" s="10"/>
      <c r="N148" s="10"/>
      <c r="O148" s="10"/>
      <c r="P148" s="10"/>
      <c r="Q148" s="10"/>
      <c r="R148" s="10"/>
      <c r="S148" s="10"/>
      <c r="T148" s="10"/>
      <c r="U148" s="12"/>
      <c r="V148" s="10"/>
      <c r="W148" s="10"/>
      <c r="X148" s="10"/>
      <c r="Y148" s="10"/>
      <c r="Z148" s="10"/>
      <c r="AA148" s="10"/>
      <c r="AB148" s="10"/>
      <c r="AC148" s="10"/>
      <c r="AD148" s="10"/>
      <c r="AE148" s="10"/>
      <c r="AF148" s="10"/>
      <c r="AG148" s="10"/>
      <c r="AH148" s="10"/>
      <c r="AI148" s="180"/>
      <c r="AJ148" s="180"/>
      <c r="AK148" s="180"/>
      <c r="AL148" s="10">
        <v>30</v>
      </c>
      <c r="AM148" s="12"/>
      <c r="AN148" s="208">
        <f>H148*AL148</f>
        <v>0</v>
      </c>
      <c r="AO148" s="209"/>
    </row>
    <row r="149" spans="1:84" s="178" customFormat="1" ht="84" customHeight="1" x14ac:dyDescent="0.4">
      <c r="A149" s="194" t="s">
        <v>392</v>
      </c>
      <c r="B149" s="195"/>
      <c r="C149" s="195"/>
      <c r="D149" s="183"/>
      <c r="E149" s="183"/>
      <c r="F149" s="183"/>
      <c r="G149" s="183"/>
      <c r="H149" s="176"/>
      <c r="I149" s="183"/>
      <c r="J149" s="183"/>
      <c r="K149" s="183"/>
      <c r="L149" s="183"/>
      <c r="M149" s="183"/>
      <c r="N149" s="183"/>
      <c r="O149" s="183"/>
      <c r="P149" s="183"/>
      <c r="Q149" s="183"/>
      <c r="R149" s="183"/>
      <c r="S149" s="183"/>
      <c r="T149" s="183"/>
      <c r="U149" s="183"/>
      <c r="V149" s="183"/>
      <c r="W149" s="183"/>
      <c r="X149" s="183"/>
      <c r="Y149" s="183"/>
      <c r="Z149" s="183"/>
      <c r="AA149" s="183"/>
      <c r="AB149" s="183"/>
      <c r="AC149" s="183"/>
      <c r="AD149" s="183"/>
      <c r="AE149" s="183"/>
      <c r="AF149" s="183"/>
      <c r="AG149" s="183"/>
      <c r="AH149" s="183"/>
      <c r="AI149" s="183"/>
      <c r="AJ149" s="183"/>
      <c r="AK149" s="184"/>
      <c r="AL149" s="183"/>
      <c r="AM149" s="183"/>
      <c r="AN149" s="219">
        <f>SUM(AN143,AN145:AO148)</f>
        <v>2922627.3419999997</v>
      </c>
      <c r="AO149" s="220"/>
      <c r="AQ149" s="185"/>
    </row>
    <row r="152" spans="1:84" x14ac:dyDescent="0.35">
      <c r="I152" s="65"/>
    </row>
    <row r="153" spans="1:84" ht="157.5" hidden="1" x14ac:dyDescent="0.5">
      <c r="D153" s="94" t="s">
        <v>253</v>
      </c>
      <c r="G153" s="186"/>
      <c r="H153" s="187"/>
    </row>
    <row r="154" spans="1:84" x14ac:dyDescent="0.35">
      <c r="D154" s="91"/>
    </row>
    <row r="155" spans="1:84" x14ac:dyDescent="0.35">
      <c r="D155" s="91"/>
      <c r="E155" s="92"/>
      <c r="F155" s="93"/>
    </row>
    <row r="156" spans="1:84" x14ac:dyDescent="0.35">
      <c r="D156" s="91"/>
    </row>
    <row r="158" spans="1:84" x14ac:dyDescent="0.35">
      <c r="D158" s="91"/>
      <c r="E158" s="92"/>
    </row>
    <row r="159" spans="1:84" x14ac:dyDescent="0.35">
      <c r="D159" s="91"/>
    </row>
    <row r="160" spans="1:84" x14ac:dyDescent="0.35">
      <c r="D160" s="91"/>
    </row>
    <row r="161" spans="4:4" x14ac:dyDescent="0.35">
      <c r="D161" s="91"/>
    </row>
    <row r="162" spans="4:4" x14ac:dyDescent="0.35">
      <c r="D162" s="91"/>
    </row>
    <row r="199" spans="9:9" ht="23.25" x14ac:dyDescent="0.35">
      <c r="I199" s="67"/>
    </row>
    <row r="200" spans="9:9" x14ac:dyDescent="0.35">
      <c r="I200" s="65"/>
    </row>
  </sheetData>
  <sheetProtection algorithmName="SHA-512" hashValue="NKwLQhthntzQi6aJy+ckXoVm2Z5gcuvveoMkvnF/nLRTCrzxN1CXrUOWu5URyKsdwnRDExSIMzW+7KCNbQ9kJg==" saltValue="oDcHhTg7Ljp/gBzOZOpXNw==" spinCount="100000" sheet="1" formatCells="0" formatColumns="0" formatRows="0" selectLockedCells="1" sort="0" autoFilter="0"/>
  <protectedRanges>
    <protectedRange sqref="BB5:BB6 BN7 BC6:CE6 G55:AK80 G82:AK107 G109:AK124 G6:AK52 AL147:AM148 AL6:AM142 AK125:AK142 BB7:BM141 BO7:CE141" name="טווח1"/>
  </protectedRanges>
  <autoFilter ref="A5:CF149"/>
  <mergeCells count="31">
    <mergeCell ref="AN149:AO149"/>
    <mergeCell ref="AN146:AO146"/>
    <mergeCell ref="A29:A30"/>
    <mergeCell ref="U4:AH4"/>
    <mergeCell ref="AN145:AO145"/>
    <mergeCell ref="AN148:AO148"/>
    <mergeCell ref="A20:A28"/>
    <mergeCell ref="A6:A19"/>
    <mergeCell ref="A31:A33"/>
    <mergeCell ref="A34:A54"/>
    <mergeCell ref="A55:A72"/>
    <mergeCell ref="A73:A77"/>
    <mergeCell ref="A78:A84"/>
    <mergeCell ref="A85:A90"/>
    <mergeCell ref="A91:A94"/>
    <mergeCell ref="A95:A98"/>
    <mergeCell ref="D2:E2"/>
    <mergeCell ref="AN147:AO147"/>
    <mergeCell ref="AN1:AO3"/>
    <mergeCell ref="AN143:AO143"/>
    <mergeCell ref="I4:T4"/>
    <mergeCell ref="D3:E3"/>
    <mergeCell ref="AN142:AO142"/>
    <mergeCell ref="A149:C149"/>
    <mergeCell ref="A130:A140"/>
    <mergeCell ref="A99:A103"/>
    <mergeCell ref="A104:A107"/>
    <mergeCell ref="A108:A117"/>
    <mergeCell ref="A118:A120"/>
    <mergeCell ref="A121:A124"/>
    <mergeCell ref="A125:A129"/>
  </mergeCells>
  <pageMargins left="0.25" right="0.25" top="0.75" bottom="0.75" header="0.3" footer="0.3"/>
  <pageSetup paperSize="9" scale="25" fitToHeight="0" orientation="portrait" r:id="rId1"/>
  <headerFooter>
    <oddHeader>&amp;C&amp;P</oddHeader>
  </headerFooter>
  <rowBreaks count="1" manualBreakCount="1">
    <brk id="77" max="35" man="1"/>
  </rowBreaks>
  <ignoredErrors>
    <ignoredError sqref="AM6:AM9 AK6:AK9 AK131:AK138 AM139:AM141 AM10:AM138 AK10:AK129" unlockedFormula="1"/>
    <ignoredError sqref="AN7:AN9 AN139:AN141 AN10:AN138" formulaRange="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D205"/>
  <sheetViews>
    <sheetView rightToLeft="1" view="pageBreakPreview" zoomScale="55" zoomScaleNormal="55" zoomScaleSheetLayoutView="55" zoomScalePageLayoutView="55" workbookViewId="0">
      <pane xSplit="7" ySplit="5" topLeftCell="H6" activePane="bottomRight" state="frozen"/>
      <selection pane="topRight" activeCell="H1" sqref="H1"/>
      <selection pane="bottomLeft" activeCell="A6" sqref="A6"/>
      <selection pane="bottomRight" activeCell="D15" sqref="D15"/>
    </sheetView>
  </sheetViews>
  <sheetFormatPr defaultColWidth="9" defaultRowHeight="21" x14ac:dyDescent="0.35"/>
  <cols>
    <col min="1" max="1" width="20" style="4" customWidth="1"/>
    <col min="2" max="2" width="9" style="14" customWidth="1"/>
    <col min="3" max="3" width="35.140625" style="7" customWidth="1"/>
    <col min="4" max="4" width="34.5703125" style="8" customWidth="1"/>
    <col min="5" max="5" width="19.28515625" customWidth="1"/>
    <col min="6" max="7" width="30.140625" hidden="1" customWidth="1"/>
    <col min="8" max="8" width="18.85546875" bestFit="1" customWidth="1"/>
    <col min="9" max="18" width="23.28515625" customWidth="1"/>
    <col min="19" max="19" width="25" style="39" customWidth="1"/>
    <col min="20" max="34" width="23.28515625" customWidth="1"/>
    <col min="35" max="35" width="28.85546875" customWidth="1"/>
    <col min="36" max="36" width="23.28515625" customWidth="1"/>
    <col min="37" max="37" width="19.42578125" style="1" bestFit="1" customWidth="1"/>
    <col min="38" max="38" width="25" customWidth="1"/>
    <col min="39" max="39" width="24.28515625" customWidth="1"/>
    <col min="40" max="40" width="18" hidden="1" customWidth="1"/>
    <col min="41" max="41" width="15.85546875" hidden="1" customWidth="1"/>
    <col min="42" max="42" width="14.7109375" hidden="1" customWidth="1"/>
    <col min="43" max="51" width="9" hidden="1" customWidth="1"/>
    <col min="52" max="52" width="20" hidden="1" customWidth="1"/>
    <col min="53" max="53" width="18.42578125" hidden="1" customWidth="1"/>
    <col min="54" max="54" width="14.42578125" hidden="1" customWidth="1"/>
    <col min="55" max="56" width="11.5703125" hidden="1" customWidth="1"/>
    <col min="57" max="57" width="12.42578125" hidden="1" customWidth="1"/>
    <col min="58" max="58" width="13.5703125" hidden="1" customWidth="1"/>
    <col min="59" max="59" width="12.7109375" hidden="1" customWidth="1"/>
    <col min="60" max="60" width="11.42578125" hidden="1" customWidth="1"/>
    <col min="61" max="62" width="11.85546875" hidden="1" customWidth="1"/>
    <col min="63" max="63" width="11.140625" hidden="1" customWidth="1"/>
    <col min="64" max="64" width="9" hidden="1" customWidth="1"/>
    <col min="65" max="65" width="13.42578125" hidden="1" customWidth="1"/>
    <col min="66" max="66" width="15.42578125" hidden="1" customWidth="1"/>
    <col min="67" max="67" width="9" hidden="1" customWidth="1"/>
    <col min="68" max="68" width="12" hidden="1" customWidth="1"/>
    <col min="69" max="69" width="12.28515625" hidden="1" customWidth="1"/>
    <col min="70" max="70" width="13" hidden="1" customWidth="1"/>
    <col min="71" max="71" width="10.7109375" hidden="1" customWidth="1"/>
    <col min="72" max="72" width="11.7109375" hidden="1" customWidth="1"/>
    <col min="73" max="73" width="12.85546875" hidden="1" customWidth="1"/>
    <col min="74" max="74" width="11.7109375" hidden="1" customWidth="1"/>
    <col min="75" max="75" width="12.28515625" hidden="1" customWidth="1"/>
    <col min="76" max="76" width="11.5703125" hidden="1" customWidth="1"/>
    <col min="77" max="77" width="11" hidden="1" customWidth="1"/>
    <col min="78" max="78" width="11.42578125" hidden="1" customWidth="1"/>
    <col min="79" max="79" width="10.42578125" hidden="1" customWidth="1"/>
    <col min="80" max="80" width="11.140625" hidden="1" customWidth="1"/>
    <col min="81" max="81" width="12.42578125" hidden="1" customWidth="1"/>
    <col min="82" max="82" width="17" hidden="1" customWidth="1"/>
    <col min="83" max="83" width="0" hidden="1" customWidth="1"/>
  </cols>
  <sheetData>
    <row r="1" spans="1:81" ht="26.25" x14ac:dyDescent="0.4">
      <c r="A1" s="14"/>
      <c r="B1"/>
      <c r="C1" s="20"/>
      <c r="D1" s="61"/>
      <c r="E1" s="20"/>
      <c r="F1" s="20"/>
      <c r="G1" s="20"/>
      <c r="H1" s="20"/>
      <c r="I1" s="20"/>
      <c r="J1" s="20"/>
      <c r="K1" s="20"/>
      <c r="L1" s="20"/>
      <c r="M1" s="20"/>
      <c r="N1" s="20"/>
      <c r="O1" s="20"/>
      <c r="P1" s="20"/>
      <c r="Q1" s="20"/>
      <c r="R1" s="20"/>
      <c r="S1" s="37"/>
      <c r="T1" s="20"/>
      <c r="U1" s="20"/>
      <c r="V1" s="20"/>
      <c r="W1" s="20"/>
      <c r="X1" s="20"/>
      <c r="Y1" s="20"/>
      <c r="Z1" s="20"/>
      <c r="AA1" s="20"/>
      <c r="AB1" s="20"/>
      <c r="AC1" s="20"/>
      <c r="AD1" s="20"/>
      <c r="AE1" s="20"/>
      <c r="AF1" s="20"/>
      <c r="AG1" s="20"/>
      <c r="AH1" s="20"/>
      <c r="AI1" s="20"/>
      <c r="AJ1" s="20"/>
      <c r="AK1" s="20"/>
      <c r="AL1" s="210"/>
      <c r="AM1" s="210"/>
    </row>
    <row r="2" spans="1:81" ht="27.75" customHeight="1" x14ac:dyDescent="0.25">
      <c r="A2" s="14"/>
      <c r="B2"/>
      <c r="C2" s="206" t="s">
        <v>202</v>
      </c>
      <c r="D2" s="207"/>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210"/>
      <c r="AM2" s="210"/>
    </row>
    <row r="3" spans="1:81" ht="41.45" customHeight="1" thickBot="1" x14ac:dyDescent="0.3">
      <c r="A3" s="14"/>
      <c r="B3"/>
      <c r="C3" s="216" t="s">
        <v>166</v>
      </c>
      <c r="D3" s="216"/>
      <c r="E3" s="54"/>
      <c r="F3" s="54"/>
      <c r="G3" s="54"/>
      <c r="H3" s="54"/>
      <c r="I3" s="54"/>
      <c r="J3" s="54"/>
      <c r="K3" s="54"/>
      <c r="L3" s="54"/>
      <c r="M3" s="54"/>
      <c r="N3" s="54"/>
      <c r="O3" s="54"/>
      <c r="P3" s="54"/>
      <c r="Q3" s="54"/>
      <c r="R3" s="54"/>
      <c r="S3" s="38"/>
      <c r="T3" s="54"/>
      <c r="U3" s="54"/>
      <c r="V3" s="54"/>
      <c r="W3" s="54"/>
      <c r="X3" s="54"/>
      <c r="Y3" s="54"/>
      <c r="Z3" s="54"/>
      <c r="AA3" s="54"/>
      <c r="AB3" s="54"/>
      <c r="AC3" s="54"/>
      <c r="AD3" s="54"/>
      <c r="AE3" s="54"/>
      <c r="AF3" s="54"/>
      <c r="AG3" s="54"/>
      <c r="AH3" s="54"/>
      <c r="AI3" s="54"/>
      <c r="AJ3" s="54"/>
      <c r="AK3" s="19"/>
      <c r="AL3" s="210"/>
      <c r="AM3" s="210"/>
    </row>
    <row r="4" spans="1:81" s="6" customFormat="1" ht="45" thickBot="1" x14ac:dyDescent="0.55000000000000004">
      <c r="A4" s="108" t="s">
        <v>293</v>
      </c>
      <c r="B4" s="108">
        <v>1</v>
      </c>
      <c r="C4" s="21"/>
      <c r="D4" s="62"/>
      <c r="E4" s="21"/>
      <c r="F4" s="21"/>
      <c r="G4" s="21"/>
      <c r="H4" s="213" t="s">
        <v>184</v>
      </c>
      <c r="I4" s="214"/>
      <c r="J4" s="214"/>
      <c r="K4" s="214"/>
      <c r="L4" s="214"/>
      <c r="M4" s="214"/>
      <c r="N4" s="214"/>
      <c r="O4" s="214"/>
      <c r="P4" s="214"/>
      <c r="Q4" s="214"/>
      <c r="R4" s="214"/>
      <c r="S4" s="215"/>
      <c r="T4" s="222" t="s">
        <v>196</v>
      </c>
      <c r="U4" s="214"/>
      <c r="V4" s="214"/>
      <c r="W4" s="214"/>
      <c r="X4" s="214"/>
      <c r="Y4" s="214"/>
      <c r="Z4" s="214"/>
      <c r="AA4" s="214"/>
      <c r="AB4" s="214"/>
      <c r="AC4" s="214"/>
      <c r="AD4" s="214"/>
      <c r="AE4" s="214"/>
      <c r="AF4" s="214"/>
      <c r="AG4" s="214"/>
      <c r="AH4" s="215"/>
      <c r="AI4" s="77" t="s">
        <v>224</v>
      </c>
      <c r="AJ4" s="76" t="s">
        <v>225</v>
      </c>
      <c r="AK4" s="4"/>
      <c r="AL4" s="21"/>
      <c r="AM4" s="21"/>
      <c r="AN4" s="5"/>
      <c r="AZ4" s="83" t="s">
        <v>183</v>
      </c>
      <c r="BA4" s="83" t="s">
        <v>185</v>
      </c>
      <c r="BB4" s="83" t="s">
        <v>186</v>
      </c>
      <c r="BC4" s="83" t="s">
        <v>187</v>
      </c>
      <c r="BD4" s="83" t="s">
        <v>188</v>
      </c>
      <c r="BE4" s="83" t="s">
        <v>189</v>
      </c>
      <c r="BF4" s="83" t="s">
        <v>190</v>
      </c>
      <c r="BG4" s="83" t="s">
        <v>191</v>
      </c>
      <c r="BH4" s="83" t="s">
        <v>192</v>
      </c>
      <c r="BI4" s="83" t="s">
        <v>193</v>
      </c>
      <c r="BJ4" s="83" t="s">
        <v>194</v>
      </c>
      <c r="BK4" s="83" t="s">
        <v>195</v>
      </c>
      <c r="BL4" s="81"/>
      <c r="BM4" s="84" t="s">
        <v>197</v>
      </c>
      <c r="BN4" s="84" t="s">
        <v>198</v>
      </c>
      <c r="BO4" s="84"/>
      <c r="BP4" s="84" t="s">
        <v>185</v>
      </c>
      <c r="BQ4" s="84" t="s">
        <v>186</v>
      </c>
      <c r="BR4" s="84" t="s">
        <v>187</v>
      </c>
      <c r="BS4" s="84" t="s">
        <v>189</v>
      </c>
      <c r="BT4" s="84" t="s">
        <v>190</v>
      </c>
      <c r="BU4" s="84" t="s">
        <v>191</v>
      </c>
      <c r="BV4" s="84" t="s">
        <v>192</v>
      </c>
      <c r="BW4" s="84" t="s">
        <v>193</v>
      </c>
      <c r="BX4" s="84" t="s">
        <v>194</v>
      </c>
      <c r="BY4" s="84" t="s">
        <v>200</v>
      </c>
      <c r="BZ4" s="84" t="s">
        <v>201</v>
      </c>
      <c r="CA4" s="84" t="s">
        <v>195</v>
      </c>
      <c r="CB4" s="79" t="s">
        <v>224</v>
      </c>
      <c r="CC4" s="79" t="s">
        <v>226</v>
      </c>
    </row>
    <row r="5" spans="1:81" ht="29.25" customHeight="1" x14ac:dyDescent="0.25">
      <c r="A5" s="27" t="s">
        <v>0</v>
      </c>
      <c r="B5" s="27" t="s">
        <v>1</v>
      </c>
      <c r="C5" s="27" t="s">
        <v>2</v>
      </c>
      <c r="D5" s="27" t="s">
        <v>171</v>
      </c>
      <c r="E5" s="33" t="s">
        <v>3</v>
      </c>
      <c r="F5" s="27" t="s">
        <v>163</v>
      </c>
      <c r="G5" s="40" t="s">
        <v>164</v>
      </c>
      <c r="H5" s="44" t="s">
        <v>183</v>
      </c>
      <c r="I5" s="32" t="s">
        <v>185</v>
      </c>
      <c r="J5" s="32" t="s">
        <v>186</v>
      </c>
      <c r="K5" s="32" t="s">
        <v>187</v>
      </c>
      <c r="L5" s="32" t="s">
        <v>188</v>
      </c>
      <c r="M5" s="32" t="s">
        <v>189</v>
      </c>
      <c r="N5" s="32" t="s">
        <v>190</v>
      </c>
      <c r="O5" s="32" t="s">
        <v>191</v>
      </c>
      <c r="P5" s="32" t="s">
        <v>192</v>
      </c>
      <c r="Q5" s="32" t="s">
        <v>193</v>
      </c>
      <c r="R5" s="32" t="s">
        <v>194</v>
      </c>
      <c r="S5" s="45" t="s">
        <v>195</v>
      </c>
      <c r="T5" s="44" t="s">
        <v>197</v>
      </c>
      <c r="U5" s="32" t="s">
        <v>198</v>
      </c>
      <c r="V5" s="32" t="s">
        <v>199</v>
      </c>
      <c r="W5" s="32" t="s">
        <v>185</v>
      </c>
      <c r="X5" s="32" t="s">
        <v>186</v>
      </c>
      <c r="Y5" s="32" t="s">
        <v>187</v>
      </c>
      <c r="Z5" s="32" t="s">
        <v>189</v>
      </c>
      <c r="AA5" s="32" t="s">
        <v>190</v>
      </c>
      <c r="AB5" s="32" t="s">
        <v>191</v>
      </c>
      <c r="AC5" s="32" t="s">
        <v>192</v>
      </c>
      <c r="AD5" s="32" t="s">
        <v>193</v>
      </c>
      <c r="AE5" s="32" t="s">
        <v>194</v>
      </c>
      <c r="AF5" s="32" t="s">
        <v>200</v>
      </c>
      <c r="AG5" s="68" t="s">
        <v>201</v>
      </c>
      <c r="AH5" s="71" t="s">
        <v>195</v>
      </c>
      <c r="AI5" s="71" t="s">
        <v>224</v>
      </c>
      <c r="AJ5" s="71" t="s">
        <v>223</v>
      </c>
      <c r="AK5" s="26" t="s">
        <v>87</v>
      </c>
      <c r="AL5" s="28" t="s">
        <v>82</v>
      </c>
      <c r="AM5" s="26" t="s">
        <v>88</v>
      </c>
      <c r="AN5" s="2"/>
      <c r="AO5" s="3"/>
      <c r="AZ5" s="70"/>
      <c r="BA5" s="80"/>
      <c r="BB5" s="80"/>
      <c r="BC5" s="80"/>
      <c r="BD5" s="80"/>
      <c r="BE5" s="80"/>
      <c r="BF5" s="80"/>
      <c r="BG5" s="80"/>
      <c r="BH5" s="80"/>
      <c r="BI5" s="80"/>
      <c r="BJ5" s="80"/>
      <c r="BK5" s="80"/>
      <c r="BL5" s="82"/>
      <c r="BM5" s="80"/>
      <c r="BN5" s="80"/>
      <c r="BO5" s="80"/>
      <c r="BP5" s="80"/>
      <c r="BQ5" s="80"/>
      <c r="BR5" s="80"/>
      <c r="BS5" s="80"/>
      <c r="BT5" s="80"/>
      <c r="BU5" s="80"/>
      <c r="BV5" s="80"/>
      <c r="BW5" s="80"/>
      <c r="BX5" s="80"/>
      <c r="BY5" s="80"/>
      <c r="BZ5" s="80"/>
      <c r="CA5" s="80"/>
      <c r="CB5" s="80"/>
      <c r="CC5" s="80"/>
    </row>
    <row r="6" spans="1:81" ht="42" customHeight="1" x14ac:dyDescent="0.25">
      <c r="A6" s="99" t="s">
        <v>5</v>
      </c>
      <c r="B6" s="10">
        <v>2</v>
      </c>
      <c r="C6" s="11" t="s">
        <v>6</v>
      </c>
      <c r="D6" s="11" t="s">
        <v>116</v>
      </c>
      <c r="E6" s="10" t="s">
        <v>4</v>
      </c>
      <c r="F6" s="34"/>
      <c r="G6" s="41"/>
      <c r="H6" s="46">
        <v>4</v>
      </c>
      <c r="I6" s="34"/>
      <c r="J6" s="34"/>
      <c r="K6" s="34"/>
      <c r="L6" s="34"/>
      <c r="M6" s="34"/>
      <c r="N6" s="34"/>
      <c r="O6" s="34"/>
      <c r="P6" s="34"/>
      <c r="Q6" s="34"/>
      <c r="R6" s="34"/>
      <c r="S6" s="47"/>
      <c r="T6" s="46"/>
      <c r="U6" s="34">
        <f>3+3+4+4+2</f>
        <v>16</v>
      </c>
      <c r="V6" s="72"/>
      <c r="W6" s="34"/>
      <c r="X6" s="34"/>
      <c r="Y6" s="34"/>
      <c r="Z6" s="34"/>
      <c r="AA6" s="34"/>
      <c r="AB6" s="34"/>
      <c r="AC6" s="34"/>
      <c r="AD6" s="34"/>
      <c r="AE6" s="34"/>
      <c r="AF6" s="34"/>
      <c r="AG6" s="41"/>
      <c r="AH6" s="34"/>
      <c r="AI6" s="34"/>
      <c r="AJ6" s="34"/>
      <c r="AK6" s="70">
        <v>600</v>
      </c>
      <c r="AL6" s="50">
        <f>SUM(H6:AJ6)</f>
        <v>20</v>
      </c>
      <c r="AM6" s="25">
        <f>AK6*AL6</f>
        <v>12000</v>
      </c>
      <c r="AN6" s="2"/>
      <c r="AZ6" s="70">
        <f>AK6*H6</f>
        <v>2400</v>
      </c>
      <c r="BA6" s="70">
        <f>AK6*I6</f>
        <v>0</v>
      </c>
      <c r="BB6" s="70">
        <f>AK6*J6</f>
        <v>0</v>
      </c>
      <c r="BC6" s="70">
        <f>AK6*K6</f>
        <v>0</v>
      </c>
      <c r="BD6" s="70">
        <f>AK6*L6</f>
        <v>0</v>
      </c>
      <c r="BE6" s="70">
        <f>AK6*M6</f>
        <v>0</v>
      </c>
      <c r="BF6" s="70">
        <f>AK6*N6</f>
        <v>0</v>
      </c>
      <c r="BG6" s="70">
        <f>AK6*O6</f>
        <v>0</v>
      </c>
      <c r="BH6" s="70">
        <f>AK6*P6</f>
        <v>0</v>
      </c>
      <c r="BI6" s="70">
        <f>AK6*Q6</f>
        <v>0</v>
      </c>
      <c r="BJ6" s="70">
        <f>AK6*R6</f>
        <v>0</v>
      </c>
      <c r="BK6" s="70">
        <f>AK6*S6</f>
        <v>0</v>
      </c>
      <c r="BL6" s="70"/>
      <c r="BM6" s="70">
        <f>AK6*T6</f>
        <v>0</v>
      </c>
      <c r="BN6" s="70">
        <f>AK6*U6</f>
        <v>9600</v>
      </c>
      <c r="BO6" s="70"/>
      <c r="BP6" s="70">
        <f>AK6*W6</f>
        <v>0</v>
      </c>
      <c r="BQ6" s="70">
        <f>AK6*X6</f>
        <v>0</v>
      </c>
      <c r="BR6" s="70">
        <f>AK6*Y6</f>
        <v>0</v>
      </c>
      <c r="BS6" s="70">
        <f>AK6*Z6</f>
        <v>0</v>
      </c>
      <c r="BT6" s="70">
        <f>AK6*AA6</f>
        <v>0</v>
      </c>
      <c r="BU6" s="70">
        <f>AK6*AB6</f>
        <v>0</v>
      </c>
      <c r="BV6" s="70">
        <f>AK6*AC6</f>
        <v>0</v>
      </c>
      <c r="BW6" s="70">
        <f>AK6*AD6</f>
        <v>0</v>
      </c>
      <c r="BX6" s="70">
        <f>AK6*AE6</f>
        <v>0</v>
      </c>
      <c r="BY6" s="70">
        <f>AK6*AF6</f>
        <v>0</v>
      </c>
      <c r="BZ6" s="70">
        <f>AK6*AG6</f>
        <v>0</v>
      </c>
      <c r="CA6" s="70">
        <f>AK6*AH6</f>
        <v>0</v>
      </c>
      <c r="CB6" s="70">
        <f>AK6*AI6</f>
        <v>0</v>
      </c>
      <c r="CC6" s="70">
        <f>AK6*AJ6</f>
        <v>0</v>
      </c>
    </row>
    <row r="7" spans="1:81" ht="35.25" customHeight="1" x14ac:dyDescent="0.25">
      <c r="A7" s="99" t="s">
        <v>5</v>
      </c>
      <c r="B7" s="10">
        <v>3</v>
      </c>
      <c r="C7" s="11" t="s">
        <v>7</v>
      </c>
      <c r="D7" s="11" t="s">
        <v>117</v>
      </c>
      <c r="E7" s="10" t="s">
        <v>4</v>
      </c>
      <c r="F7" s="34"/>
      <c r="G7" s="41"/>
      <c r="H7" s="46"/>
      <c r="I7" s="34"/>
      <c r="J7" s="34"/>
      <c r="K7" s="34"/>
      <c r="L7" s="34"/>
      <c r="M7" s="34"/>
      <c r="N7" s="34"/>
      <c r="O7" s="34"/>
      <c r="P7" s="34"/>
      <c r="Q7" s="34"/>
      <c r="R7" s="34"/>
      <c r="S7" s="47"/>
      <c r="T7" s="46"/>
      <c r="U7" s="34">
        <v>3</v>
      </c>
      <c r="V7" s="72"/>
      <c r="W7" s="34"/>
      <c r="X7" s="34"/>
      <c r="Y7" s="34"/>
      <c r="Z7" s="34"/>
      <c r="AA7" s="34"/>
      <c r="AB7" s="34"/>
      <c r="AC7" s="34"/>
      <c r="AD7" s="34"/>
      <c r="AE7" s="34"/>
      <c r="AF7" s="34"/>
      <c r="AG7" s="41"/>
      <c r="AH7" s="34"/>
      <c r="AI7" s="34"/>
      <c r="AJ7" s="34"/>
      <c r="AK7" s="70">
        <v>400</v>
      </c>
      <c r="AL7" s="50">
        <f>SUM(H7:AJ7)</f>
        <v>3</v>
      </c>
      <c r="AM7" s="25">
        <f>AK7*AL7</f>
        <v>1200</v>
      </c>
      <c r="AN7" s="2"/>
      <c r="AZ7" s="70">
        <f t="shared" ref="AZ7:AZ73" si="0">AK7*H7</f>
        <v>0</v>
      </c>
      <c r="BA7" s="70">
        <f t="shared" ref="BA7:BA73" si="1">AK7*I7</f>
        <v>0</v>
      </c>
      <c r="BB7" s="70">
        <f t="shared" ref="BB7:BB73" si="2">AK7*J7</f>
        <v>0</v>
      </c>
      <c r="BC7" s="70">
        <f t="shared" ref="BC7:BC73" si="3">AK7*K7</f>
        <v>0</v>
      </c>
      <c r="BD7" s="70">
        <f t="shared" ref="BD7:BD73" si="4">AK7*L7</f>
        <v>0</v>
      </c>
      <c r="BE7" s="70">
        <f t="shared" ref="BE7:BE73" si="5">AK7*M7</f>
        <v>0</v>
      </c>
      <c r="BF7" s="70">
        <f t="shared" ref="BF7:BF73" si="6">AK7*N7</f>
        <v>0</v>
      </c>
      <c r="BG7" s="70">
        <f t="shared" ref="BG7:BG73" si="7">AK7*O7</f>
        <v>0</v>
      </c>
      <c r="BH7" s="70">
        <f t="shared" ref="BH7:BH73" si="8">AK7*P7</f>
        <v>0</v>
      </c>
      <c r="BI7" s="70">
        <f t="shared" ref="BI7:BI73" si="9">AK7*Q7</f>
        <v>0</v>
      </c>
      <c r="BJ7" s="70">
        <f t="shared" ref="BJ7:BJ73" si="10">AK7*R7</f>
        <v>0</v>
      </c>
      <c r="BK7" s="70">
        <f t="shared" ref="BK7:BK73" si="11">AK7*S7</f>
        <v>0</v>
      </c>
      <c r="BL7" s="70"/>
      <c r="BM7" s="70">
        <f t="shared" ref="BM7:BM73" si="12">AK7*T7</f>
        <v>0</v>
      </c>
      <c r="BN7" s="70">
        <f t="shared" ref="BN7:BN73" si="13">AK7*U7</f>
        <v>1200</v>
      </c>
      <c r="BO7" s="70"/>
      <c r="BP7" s="70">
        <f t="shared" ref="BP7:BP73" si="14">AK7*W7</f>
        <v>0</v>
      </c>
      <c r="BQ7" s="70">
        <f t="shared" ref="BQ7:BQ73" si="15">AK7*X7</f>
        <v>0</v>
      </c>
      <c r="BR7" s="70">
        <f t="shared" ref="BR7:BR73" si="16">AK7*Y7</f>
        <v>0</v>
      </c>
      <c r="BS7" s="70">
        <f t="shared" ref="BS7:BS73" si="17">AK7*Z7</f>
        <v>0</v>
      </c>
      <c r="BT7" s="70">
        <f t="shared" ref="BT7:BT73" si="18">AK7*AA7</f>
        <v>0</v>
      </c>
      <c r="BU7" s="70">
        <f t="shared" ref="BU7:BU73" si="19">AK7*AB7</f>
        <v>0</v>
      </c>
      <c r="BV7" s="70">
        <f t="shared" ref="BV7:BV73" si="20">AK7*AC7</f>
        <v>0</v>
      </c>
      <c r="BW7" s="70">
        <f t="shared" ref="BW7:BW73" si="21">AK7*AD7</f>
        <v>0</v>
      </c>
      <c r="BX7" s="70">
        <f t="shared" ref="BX7:BX73" si="22">AK7*AE7</f>
        <v>0</v>
      </c>
      <c r="BY7" s="70">
        <f t="shared" ref="BY7:BY73" si="23">AK7*AF7</f>
        <v>0</v>
      </c>
      <c r="BZ7" s="70">
        <f t="shared" ref="BZ7:BZ73" si="24">AK7*AG7</f>
        <v>0</v>
      </c>
      <c r="CA7" s="70">
        <f t="shared" ref="CA7:CA73" si="25">AK7*AH7</f>
        <v>0</v>
      </c>
      <c r="CB7" s="70">
        <f t="shared" ref="CB7:CB73" si="26">AK7*AI7</f>
        <v>0</v>
      </c>
      <c r="CC7" s="70">
        <f t="shared" ref="CC7:CC73" si="27">AK7*AJ7</f>
        <v>0</v>
      </c>
    </row>
    <row r="8" spans="1:81" ht="42" customHeight="1" x14ac:dyDescent="0.25">
      <c r="A8" s="99" t="s">
        <v>5</v>
      </c>
      <c r="B8" s="10">
        <v>4</v>
      </c>
      <c r="C8" s="11" t="s">
        <v>167</v>
      </c>
      <c r="D8" s="11" t="s">
        <v>117</v>
      </c>
      <c r="E8" s="10" t="s">
        <v>4</v>
      </c>
      <c r="F8" s="34"/>
      <c r="G8" s="41"/>
      <c r="H8" s="46"/>
      <c r="I8" s="34"/>
      <c r="J8" s="34"/>
      <c r="K8" s="34"/>
      <c r="L8" s="34"/>
      <c r="M8" s="34"/>
      <c r="N8" s="34"/>
      <c r="O8" s="34"/>
      <c r="P8" s="34"/>
      <c r="Q8" s="34"/>
      <c r="R8" s="34"/>
      <c r="S8" s="47"/>
      <c r="T8" s="46"/>
      <c r="U8" s="34">
        <v>1</v>
      </c>
      <c r="V8" s="72"/>
      <c r="W8" s="34"/>
      <c r="X8" s="34"/>
      <c r="Y8" s="34"/>
      <c r="Z8" s="34"/>
      <c r="AA8" s="34"/>
      <c r="AB8" s="34"/>
      <c r="AC8" s="34"/>
      <c r="AD8" s="34"/>
      <c r="AE8" s="34"/>
      <c r="AF8" s="34"/>
      <c r="AG8" s="41"/>
      <c r="AH8" s="34"/>
      <c r="AI8" s="34"/>
      <c r="AJ8" s="34"/>
      <c r="AK8" s="70">
        <v>500</v>
      </c>
      <c r="AL8" s="50">
        <f t="shared" ref="AL8:AL71" si="28">SUM(H8:AJ8)</f>
        <v>1</v>
      </c>
      <c r="AM8" s="25">
        <f t="shared" ref="AM8:AM71" si="29">AK8*AL8</f>
        <v>500</v>
      </c>
      <c r="AN8" s="2"/>
      <c r="AZ8" s="70">
        <f t="shared" si="0"/>
        <v>0</v>
      </c>
      <c r="BA8" s="70">
        <f t="shared" si="1"/>
        <v>0</v>
      </c>
      <c r="BB8" s="70">
        <f t="shared" si="2"/>
        <v>0</v>
      </c>
      <c r="BC8" s="70">
        <f t="shared" si="3"/>
        <v>0</v>
      </c>
      <c r="BD8" s="70">
        <f t="shared" si="4"/>
        <v>0</v>
      </c>
      <c r="BE8" s="70">
        <f t="shared" si="5"/>
        <v>0</v>
      </c>
      <c r="BF8" s="70">
        <f t="shared" si="6"/>
        <v>0</v>
      </c>
      <c r="BG8" s="70">
        <f t="shared" si="7"/>
        <v>0</v>
      </c>
      <c r="BH8" s="70">
        <f t="shared" si="8"/>
        <v>0</v>
      </c>
      <c r="BI8" s="70">
        <f t="shared" si="9"/>
        <v>0</v>
      </c>
      <c r="BJ8" s="70">
        <f t="shared" si="10"/>
        <v>0</v>
      </c>
      <c r="BK8" s="70">
        <f t="shared" si="11"/>
        <v>0</v>
      </c>
      <c r="BL8" s="82"/>
      <c r="BM8" s="70">
        <f t="shared" si="12"/>
        <v>0</v>
      </c>
      <c r="BN8" s="70">
        <f t="shared" si="13"/>
        <v>500</v>
      </c>
      <c r="BO8" s="70"/>
      <c r="BP8" s="70">
        <f t="shared" si="14"/>
        <v>0</v>
      </c>
      <c r="BQ8" s="70">
        <f t="shared" si="15"/>
        <v>0</v>
      </c>
      <c r="BR8" s="70">
        <f t="shared" si="16"/>
        <v>0</v>
      </c>
      <c r="BS8" s="70">
        <f t="shared" si="17"/>
        <v>0</v>
      </c>
      <c r="BT8" s="70">
        <f t="shared" si="18"/>
        <v>0</v>
      </c>
      <c r="BU8" s="70">
        <f t="shared" si="19"/>
        <v>0</v>
      </c>
      <c r="BV8" s="70">
        <f t="shared" si="20"/>
        <v>0</v>
      </c>
      <c r="BW8" s="70">
        <f t="shared" si="21"/>
        <v>0</v>
      </c>
      <c r="BX8" s="70">
        <f t="shared" si="22"/>
        <v>0</v>
      </c>
      <c r="BY8" s="70">
        <f t="shared" si="23"/>
        <v>0</v>
      </c>
      <c r="BZ8" s="70">
        <f t="shared" si="24"/>
        <v>0</v>
      </c>
      <c r="CA8" s="70">
        <f t="shared" si="25"/>
        <v>0</v>
      </c>
      <c r="CB8" s="70">
        <f t="shared" si="26"/>
        <v>0</v>
      </c>
      <c r="CC8" s="70">
        <f t="shared" si="27"/>
        <v>0</v>
      </c>
    </row>
    <row r="9" spans="1:81" ht="21" customHeight="1" x14ac:dyDescent="0.25">
      <c r="A9" s="99" t="s">
        <v>5</v>
      </c>
      <c r="B9" s="10">
        <v>5</v>
      </c>
      <c r="C9" s="11" t="s">
        <v>305</v>
      </c>
      <c r="D9" s="11" t="s">
        <v>306</v>
      </c>
      <c r="E9" s="10" t="s">
        <v>4</v>
      </c>
      <c r="F9" s="34"/>
      <c r="G9" s="41"/>
      <c r="H9" s="46"/>
      <c r="I9" s="34"/>
      <c r="J9" s="34"/>
      <c r="K9" s="34"/>
      <c r="L9" s="34"/>
      <c r="M9" s="34"/>
      <c r="N9" s="34"/>
      <c r="O9" s="34"/>
      <c r="P9" s="34"/>
      <c r="Q9" s="34"/>
      <c r="R9" s="34"/>
      <c r="S9" s="47"/>
      <c r="T9" s="46"/>
      <c r="U9" s="34">
        <v>8</v>
      </c>
      <c r="V9" s="72"/>
      <c r="W9" s="34"/>
      <c r="X9" s="34"/>
      <c r="Y9" s="34"/>
      <c r="Z9" s="34"/>
      <c r="AA9" s="34"/>
      <c r="AB9" s="34"/>
      <c r="AC9" s="34"/>
      <c r="AD9" s="34"/>
      <c r="AE9" s="34"/>
      <c r="AF9" s="34"/>
      <c r="AG9" s="41"/>
      <c r="AH9" s="34"/>
      <c r="AI9" s="34"/>
      <c r="AJ9" s="34"/>
      <c r="AK9" s="70">
        <v>5200</v>
      </c>
      <c r="AL9" s="50">
        <f t="shared" si="28"/>
        <v>8</v>
      </c>
      <c r="AM9" s="25">
        <f t="shared" si="29"/>
        <v>41600</v>
      </c>
      <c r="AN9" s="2"/>
      <c r="AZ9" s="70">
        <f t="shared" si="0"/>
        <v>0</v>
      </c>
      <c r="BA9" s="70">
        <f t="shared" si="1"/>
        <v>0</v>
      </c>
      <c r="BB9" s="70">
        <f t="shared" si="2"/>
        <v>0</v>
      </c>
      <c r="BC9" s="70">
        <f t="shared" si="3"/>
        <v>0</v>
      </c>
      <c r="BD9" s="70">
        <f t="shared" si="4"/>
        <v>0</v>
      </c>
      <c r="BE9" s="70">
        <f t="shared" si="5"/>
        <v>0</v>
      </c>
      <c r="BF9" s="70">
        <f t="shared" si="6"/>
        <v>0</v>
      </c>
      <c r="BG9" s="70">
        <f t="shared" si="7"/>
        <v>0</v>
      </c>
      <c r="BH9" s="70">
        <f t="shared" si="8"/>
        <v>0</v>
      </c>
      <c r="BI9" s="70">
        <f t="shared" si="9"/>
        <v>0</v>
      </c>
      <c r="BJ9" s="70">
        <f t="shared" si="10"/>
        <v>0</v>
      </c>
      <c r="BK9" s="70">
        <f t="shared" si="11"/>
        <v>0</v>
      </c>
      <c r="BL9" s="82"/>
      <c r="BM9" s="70">
        <f t="shared" si="12"/>
        <v>0</v>
      </c>
      <c r="BN9" s="70">
        <f t="shared" si="13"/>
        <v>41600</v>
      </c>
      <c r="BO9" s="70"/>
      <c r="BP9" s="70">
        <f t="shared" si="14"/>
        <v>0</v>
      </c>
      <c r="BQ9" s="70">
        <f t="shared" si="15"/>
        <v>0</v>
      </c>
      <c r="BR9" s="70">
        <f t="shared" si="16"/>
        <v>0</v>
      </c>
      <c r="BS9" s="70">
        <f t="shared" si="17"/>
        <v>0</v>
      </c>
      <c r="BT9" s="70">
        <f t="shared" si="18"/>
        <v>0</v>
      </c>
      <c r="BU9" s="70">
        <f t="shared" si="19"/>
        <v>0</v>
      </c>
      <c r="BV9" s="70">
        <f t="shared" si="20"/>
        <v>0</v>
      </c>
      <c r="BW9" s="70">
        <f t="shared" si="21"/>
        <v>0</v>
      </c>
      <c r="BX9" s="70">
        <f t="shared" si="22"/>
        <v>0</v>
      </c>
      <c r="BY9" s="70">
        <f t="shared" si="23"/>
        <v>0</v>
      </c>
      <c r="BZ9" s="70">
        <f t="shared" si="24"/>
        <v>0</v>
      </c>
      <c r="CA9" s="70">
        <f t="shared" si="25"/>
        <v>0</v>
      </c>
      <c r="CB9" s="70">
        <f t="shared" si="26"/>
        <v>0</v>
      </c>
      <c r="CC9" s="70">
        <f t="shared" si="27"/>
        <v>0</v>
      </c>
    </row>
    <row r="10" spans="1:81" ht="19.5" customHeight="1" x14ac:dyDescent="0.25">
      <c r="A10" s="99" t="s">
        <v>5</v>
      </c>
      <c r="B10" s="10">
        <v>6</v>
      </c>
      <c r="C10" s="11" t="s">
        <v>267</v>
      </c>
      <c r="D10" s="11"/>
      <c r="E10" s="10" t="s">
        <v>4</v>
      </c>
      <c r="F10" s="34"/>
      <c r="G10" s="41"/>
      <c r="H10" s="46"/>
      <c r="I10" s="34"/>
      <c r="J10" s="34"/>
      <c r="K10" s="34"/>
      <c r="L10" s="34"/>
      <c r="M10" s="34"/>
      <c r="N10" s="34"/>
      <c r="O10" s="34"/>
      <c r="P10" s="34"/>
      <c r="Q10" s="34"/>
      <c r="R10" s="34"/>
      <c r="S10" s="47"/>
      <c r="T10" s="46"/>
      <c r="U10" s="34">
        <v>2</v>
      </c>
      <c r="V10" s="72"/>
      <c r="W10" s="34"/>
      <c r="X10" s="34"/>
      <c r="Y10" s="34"/>
      <c r="Z10" s="34"/>
      <c r="AA10" s="34"/>
      <c r="AB10" s="34"/>
      <c r="AC10" s="34"/>
      <c r="AD10" s="34"/>
      <c r="AE10" s="34"/>
      <c r="AF10" s="34"/>
      <c r="AG10" s="41"/>
      <c r="AH10" s="34"/>
      <c r="AI10" s="34"/>
      <c r="AJ10" s="34"/>
      <c r="AK10" s="70">
        <v>4000</v>
      </c>
      <c r="AL10" s="50">
        <f t="shared" si="28"/>
        <v>2</v>
      </c>
      <c r="AM10" s="25">
        <f t="shared" si="29"/>
        <v>8000</v>
      </c>
      <c r="AN10" s="2"/>
      <c r="AZ10" s="70">
        <f t="shared" si="0"/>
        <v>0</v>
      </c>
      <c r="BA10" s="70">
        <f t="shared" si="1"/>
        <v>0</v>
      </c>
      <c r="BB10" s="70">
        <f t="shared" si="2"/>
        <v>0</v>
      </c>
      <c r="BC10" s="70">
        <f t="shared" si="3"/>
        <v>0</v>
      </c>
      <c r="BD10" s="70">
        <f t="shared" si="4"/>
        <v>0</v>
      </c>
      <c r="BE10" s="70">
        <f t="shared" si="5"/>
        <v>0</v>
      </c>
      <c r="BF10" s="70">
        <f t="shared" si="6"/>
        <v>0</v>
      </c>
      <c r="BG10" s="70">
        <f t="shared" si="7"/>
        <v>0</v>
      </c>
      <c r="BH10" s="70">
        <f t="shared" si="8"/>
        <v>0</v>
      </c>
      <c r="BI10" s="70">
        <f t="shared" si="9"/>
        <v>0</v>
      </c>
      <c r="BJ10" s="70">
        <f t="shared" si="10"/>
        <v>0</v>
      </c>
      <c r="BK10" s="70">
        <f t="shared" si="11"/>
        <v>0</v>
      </c>
      <c r="BL10" s="82"/>
      <c r="BM10" s="70">
        <f t="shared" si="12"/>
        <v>0</v>
      </c>
      <c r="BN10" s="70">
        <f t="shared" si="13"/>
        <v>8000</v>
      </c>
      <c r="BO10" s="70"/>
      <c r="BP10" s="70">
        <f t="shared" si="14"/>
        <v>0</v>
      </c>
      <c r="BQ10" s="70">
        <f t="shared" si="15"/>
        <v>0</v>
      </c>
      <c r="BR10" s="70">
        <f t="shared" si="16"/>
        <v>0</v>
      </c>
      <c r="BS10" s="70">
        <f t="shared" si="17"/>
        <v>0</v>
      </c>
      <c r="BT10" s="70">
        <f t="shared" si="18"/>
        <v>0</v>
      </c>
      <c r="BU10" s="70">
        <f t="shared" si="19"/>
        <v>0</v>
      </c>
      <c r="BV10" s="70">
        <f t="shared" si="20"/>
        <v>0</v>
      </c>
      <c r="BW10" s="70">
        <f t="shared" si="21"/>
        <v>0</v>
      </c>
      <c r="BX10" s="70">
        <f t="shared" si="22"/>
        <v>0</v>
      </c>
      <c r="BY10" s="70">
        <f t="shared" si="23"/>
        <v>0</v>
      </c>
      <c r="BZ10" s="70">
        <f t="shared" si="24"/>
        <v>0</v>
      </c>
      <c r="CA10" s="70">
        <f t="shared" si="25"/>
        <v>0</v>
      </c>
      <c r="CB10" s="70">
        <f t="shared" si="26"/>
        <v>0</v>
      </c>
      <c r="CC10" s="70">
        <f t="shared" si="27"/>
        <v>0</v>
      </c>
    </row>
    <row r="11" spans="1:81" ht="19.5" customHeight="1" x14ac:dyDescent="0.25">
      <c r="A11" s="99"/>
      <c r="B11" s="10"/>
      <c r="C11" s="11" t="s">
        <v>307</v>
      </c>
      <c r="D11" s="11" t="s">
        <v>308</v>
      </c>
      <c r="E11" s="10"/>
      <c r="F11" s="34"/>
      <c r="G11" s="41"/>
      <c r="H11" s="46"/>
      <c r="I11" s="34"/>
      <c r="J11" s="34"/>
      <c r="K11" s="34"/>
      <c r="L11" s="34"/>
      <c r="M11" s="34"/>
      <c r="N11" s="34"/>
      <c r="O11" s="34"/>
      <c r="P11" s="34"/>
      <c r="Q11" s="34"/>
      <c r="R11" s="34"/>
      <c r="S11" s="47"/>
      <c r="T11" s="46"/>
      <c r="U11" s="34">
        <v>8</v>
      </c>
      <c r="V11" s="72"/>
      <c r="W11" s="34"/>
      <c r="X11" s="34"/>
      <c r="Y11" s="34"/>
      <c r="Z11" s="34"/>
      <c r="AA11" s="34"/>
      <c r="AB11" s="34"/>
      <c r="AC11" s="34"/>
      <c r="AD11" s="34"/>
      <c r="AE11" s="34"/>
      <c r="AF11" s="34"/>
      <c r="AG11" s="41"/>
      <c r="AH11" s="34"/>
      <c r="AI11" s="34"/>
      <c r="AJ11" s="34"/>
      <c r="AK11" s="70">
        <v>1600</v>
      </c>
      <c r="AL11" s="50">
        <f t="shared" si="28"/>
        <v>8</v>
      </c>
      <c r="AM11" s="25">
        <f t="shared" si="29"/>
        <v>12800</v>
      </c>
      <c r="AN11" s="2"/>
      <c r="AZ11" s="70">
        <f t="shared" si="0"/>
        <v>0</v>
      </c>
      <c r="BA11" s="70">
        <f t="shared" si="1"/>
        <v>0</v>
      </c>
      <c r="BB11" s="70">
        <f t="shared" si="2"/>
        <v>0</v>
      </c>
      <c r="BC11" s="70">
        <f t="shared" si="3"/>
        <v>0</v>
      </c>
      <c r="BD11" s="70">
        <f t="shared" si="4"/>
        <v>0</v>
      </c>
      <c r="BE11" s="70">
        <f t="shared" si="5"/>
        <v>0</v>
      </c>
      <c r="BF11" s="70">
        <f t="shared" si="6"/>
        <v>0</v>
      </c>
      <c r="BG11" s="70">
        <f t="shared" si="7"/>
        <v>0</v>
      </c>
      <c r="BH11" s="70">
        <f t="shared" si="8"/>
        <v>0</v>
      </c>
      <c r="BI11" s="70">
        <f t="shared" si="9"/>
        <v>0</v>
      </c>
      <c r="BJ11" s="70">
        <f t="shared" si="10"/>
        <v>0</v>
      </c>
      <c r="BK11" s="70">
        <f t="shared" si="11"/>
        <v>0</v>
      </c>
      <c r="BL11" s="82"/>
      <c r="BM11" s="70">
        <f t="shared" si="12"/>
        <v>0</v>
      </c>
      <c r="BN11" s="70">
        <f t="shared" si="13"/>
        <v>12800</v>
      </c>
      <c r="BO11" s="70"/>
      <c r="BP11" s="70">
        <f t="shared" si="14"/>
        <v>0</v>
      </c>
      <c r="BQ11" s="70">
        <f t="shared" si="15"/>
        <v>0</v>
      </c>
      <c r="BR11" s="70">
        <f t="shared" si="16"/>
        <v>0</v>
      </c>
      <c r="BS11" s="70">
        <f t="shared" si="17"/>
        <v>0</v>
      </c>
      <c r="BT11" s="70">
        <f t="shared" si="18"/>
        <v>0</v>
      </c>
      <c r="BU11" s="70">
        <f t="shared" si="19"/>
        <v>0</v>
      </c>
      <c r="BV11" s="70">
        <f t="shared" si="20"/>
        <v>0</v>
      </c>
      <c r="BW11" s="70">
        <f t="shared" si="21"/>
        <v>0</v>
      </c>
      <c r="BX11" s="70">
        <f t="shared" si="22"/>
        <v>0</v>
      </c>
      <c r="BY11" s="70">
        <f t="shared" si="23"/>
        <v>0</v>
      </c>
      <c r="BZ11" s="70">
        <f t="shared" si="24"/>
        <v>0</v>
      </c>
      <c r="CA11" s="70">
        <f t="shared" si="25"/>
        <v>0</v>
      </c>
      <c r="CB11" s="70">
        <f t="shared" si="26"/>
        <v>0</v>
      </c>
      <c r="CC11" s="70">
        <f t="shared" si="27"/>
        <v>0</v>
      </c>
    </row>
    <row r="12" spans="1:81" ht="14.25" customHeight="1" x14ac:dyDescent="0.25">
      <c r="A12" s="99" t="s">
        <v>5</v>
      </c>
      <c r="B12" s="10">
        <v>7</v>
      </c>
      <c r="C12" s="11" t="s">
        <v>273</v>
      </c>
      <c r="D12" s="11" t="s">
        <v>118</v>
      </c>
      <c r="E12" s="10" t="s">
        <v>4</v>
      </c>
      <c r="F12" s="34"/>
      <c r="G12" s="41"/>
      <c r="H12" s="46"/>
      <c r="I12" s="34"/>
      <c r="J12" s="34"/>
      <c r="K12" s="34"/>
      <c r="L12" s="34"/>
      <c r="M12" s="34"/>
      <c r="N12" s="34"/>
      <c r="O12" s="34"/>
      <c r="P12" s="34"/>
      <c r="Q12" s="34"/>
      <c r="R12" s="34"/>
      <c r="S12" s="47"/>
      <c r="T12" s="46"/>
      <c r="U12" s="34">
        <v>2</v>
      </c>
      <c r="V12" s="72"/>
      <c r="W12" s="34"/>
      <c r="X12" s="34"/>
      <c r="Y12" s="34"/>
      <c r="Z12" s="34"/>
      <c r="AA12" s="34"/>
      <c r="AB12" s="34"/>
      <c r="AC12" s="34"/>
      <c r="AD12" s="34"/>
      <c r="AE12" s="34"/>
      <c r="AF12" s="34"/>
      <c r="AG12" s="41"/>
      <c r="AH12" s="34"/>
      <c r="AI12" s="34"/>
      <c r="AJ12" s="34"/>
      <c r="AK12" s="70">
        <v>400</v>
      </c>
      <c r="AL12" s="50">
        <f t="shared" si="28"/>
        <v>2</v>
      </c>
      <c r="AM12" s="25">
        <f t="shared" si="29"/>
        <v>800</v>
      </c>
      <c r="AN12" s="2"/>
      <c r="AZ12" s="70">
        <f t="shared" si="0"/>
        <v>0</v>
      </c>
      <c r="BA12" s="70">
        <f t="shared" si="1"/>
        <v>0</v>
      </c>
      <c r="BB12" s="70">
        <f t="shared" si="2"/>
        <v>0</v>
      </c>
      <c r="BC12" s="70">
        <f t="shared" si="3"/>
        <v>0</v>
      </c>
      <c r="BD12" s="70">
        <f t="shared" si="4"/>
        <v>0</v>
      </c>
      <c r="BE12" s="70">
        <f t="shared" si="5"/>
        <v>0</v>
      </c>
      <c r="BF12" s="70">
        <f t="shared" si="6"/>
        <v>0</v>
      </c>
      <c r="BG12" s="70">
        <f t="shared" si="7"/>
        <v>0</v>
      </c>
      <c r="BH12" s="70">
        <f t="shared" si="8"/>
        <v>0</v>
      </c>
      <c r="BI12" s="70">
        <f t="shared" si="9"/>
        <v>0</v>
      </c>
      <c r="BJ12" s="70">
        <f t="shared" si="10"/>
        <v>0</v>
      </c>
      <c r="BK12" s="70">
        <f t="shared" si="11"/>
        <v>0</v>
      </c>
      <c r="BL12" s="82"/>
      <c r="BM12" s="70">
        <f t="shared" si="12"/>
        <v>0</v>
      </c>
      <c r="BN12" s="70">
        <f t="shared" si="13"/>
        <v>800</v>
      </c>
      <c r="BO12" s="70"/>
      <c r="BP12" s="70">
        <f t="shared" si="14"/>
        <v>0</v>
      </c>
      <c r="BQ12" s="70">
        <f t="shared" si="15"/>
        <v>0</v>
      </c>
      <c r="BR12" s="70">
        <f t="shared" si="16"/>
        <v>0</v>
      </c>
      <c r="BS12" s="70">
        <f t="shared" si="17"/>
        <v>0</v>
      </c>
      <c r="BT12" s="70">
        <f t="shared" si="18"/>
        <v>0</v>
      </c>
      <c r="BU12" s="70">
        <f t="shared" si="19"/>
        <v>0</v>
      </c>
      <c r="BV12" s="70">
        <f t="shared" si="20"/>
        <v>0</v>
      </c>
      <c r="BW12" s="70">
        <f t="shared" si="21"/>
        <v>0</v>
      </c>
      <c r="BX12" s="70">
        <f t="shared" si="22"/>
        <v>0</v>
      </c>
      <c r="BY12" s="70">
        <f t="shared" si="23"/>
        <v>0</v>
      </c>
      <c r="BZ12" s="70">
        <f t="shared" si="24"/>
        <v>0</v>
      </c>
      <c r="CA12" s="70">
        <f t="shared" si="25"/>
        <v>0</v>
      </c>
      <c r="CB12" s="70">
        <f t="shared" si="26"/>
        <v>0</v>
      </c>
      <c r="CC12" s="70">
        <f t="shared" si="27"/>
        <v>0</v>
      </c>
    </row>
    <row r="13" spans="1:81" ht="17.25" customHeight="1" x14ac:dyDescent="0.25">
      <c r="A13" s="99" t="s">
        <v>5</v>
      </c>
      <c r="B13" s="10">
        <v>9</v>
      </c>
      <c r="C13" s="11" t="s">
        <v>168</v>
      </c>
      <c r="D13" s="11" t="s">
        <v>119</v>
      </c>
      <c r="E13" s="10" t="s">
        <v>4</v>
      </c>
      <c r="F13" s="34"/>
      <c r="G13" s="41"/>
      <c r="H13" s="46"/>
      <c r="I13" s="34"/>
      <c r="J13" s="34"/>
      <c r="K13" s="34"/>
      <c r="L13" s="34"/>
      <c r="M13" s="34"/>
      <c r="N13" s="34"/>
      <c r="O13" s="34"/>
      <c r="P13" s="34"/>
      <c r="Q13" s="34"/>
      <c r="R13" s="34"/>
      <c r="S13" s="47"/>
      <c r="T13" s="46"/>
      <c r="U13" s="34">
        <v>1</v>
      </c>
      <c r="V13" s="72"/>
      <c r="W13" s="34"/>
      <c r="X13" s="34"/>
      <c r="Y13" s="34"/>
      <c r="Z13" s="34"/>
      <c r="AA13" s="34"/>
      <c r="AB13" s="34"/>
      <c r="AC13" s="34"/>
      <c r="AD13" s="34"/>
      <c r="AE13" s="34"/>
      <c r="AF13" s="34"/>
      <c r="AG13" s="41"/>
      <c r="AH13" s="34"/>
      <c r="AI13" s="34"/>
      <c r="AJ13" s="34"/>
      <c r="AK13" s="70">
        <v>300</v>
      </c>
      <c r="AL13" s="50">
        <f t="shared" si="28"/>
        <v>1</v>
      </c>
      <c r="AM13" s="25">
        <f>AK13*AL13</f>
        <v>300</v>
      </c>
      <c r="AN13" s="2"/>
      <c r="AZ13" s="70">
        <f t="shared" si="0"/>
        <v>0</v>
      </c>
      <c r="BA13" s="70">
        <f t="shared" si="1"/>
        <v>0</v>
      </c>
      <c r="BB13" s="70">
        <f t="shared" si="2"/>
        <v>0</v>
      </c>
      <c r="BC13" s="70">
        <f t="shared" si="3"/>
        <v>0</v>
      </c>
      <c r="BD13" s="70">
        <f t="shared" si="4"/>
        <v>0</v>
      </c>
      <c r="BE13" s="70">
        <f t="shared" si="5"/>
        <v>0</v>
      </c>
      <c r="BF13" s="70">
        <f t="shared" si="6"/>
        <v>0</v>
      </c>
      <c r="BG13" s="70">
        <f t="shared" si="7"/>
        <v>0</v>
      </c>
      <c r="BH13" s="70">
        <f t="shared" si="8"/>
        <v>0</v>
      </c>
      <c r="BI13" s="70">
        <f t="shared" si="9"/>
        <v>0</v>
      </c>
      <c r="BJ13" s="70">
        <f t="shared" si="10"/>
        <v>0</v>
      </c>
      <c r="BK13" s="70">
        <f t="shared" si="11"/>
        <v>0</v>
      </c>
      <c r="BL13" s="82"/>
      <c r="BM13" s="70">
        <f t="shared" si="12"/>
        <v>0</v>
      </c>
      <c r="BN13" s="70">
        <f t="shared" si="13"/>
        <v>300</v>
      </c>
      <c r="BO13" s="70"/>
      <c r="BP13" s="70">
        <f t="shared" si="14"/>
        <v>0</v>
      </c>
      <c r="BQ13" s="70">
        <f t="shared" si="15"/>
        <v>0</v>
      </c>
      <c r="BR13" s="70">
        <f t="shared" si="16"/>
        <v>0</v>
      </c>
      <c r="BS13" s="70">
        <f t="shared" si="17"/>
        <v>0</v>
      </c>
      <c r="BT13" s="70">
        <f t="shared" si="18"/>
        <v>0</v>
      </c>
      <c r="BU13" s="70">
        <f t="shared" si="19"/>
        <v>0</v>
      </c>
      <c r="BV13" s="70">
        <f t="shared" si="20"/>
        <v>0</v>
      </c>
      <c r="BW13" s="70">
        <f t="shared" si="21"/>
        <v>0</v>
      </c>
      <c r="BX13" s="70">
        <f t="shared" si="22"/>
        <v>0</v>
      </c>
      <c r="BY13" s="70">
        <f t="shared" si="23"/>
        <v>0</v>
      </c>
      <c r="BZ13" s="70">
        <f t="shared" si="24"/>
        <v>0</v>
      </c>
      <c r="CA13" s="70">
        <f t="shared" si="25"/>
        <v>0</v>
      </c>
      <c r="CB13" s="70">
        <f t="shared" si="26"/>
        <v>0</v>
      </c>
      <c r="CC13" s="70">
        <f t="shared" si="27"/>
        <v>0</v>
      </c>
    </row>
    <row r="14" spans="1:81" ht="60" x14ac:dyDescent="0.25">
      <c r="A14" s="99" t="s">
        <v>5</v>
      </c>
      <c r="B14" s="10">
        <v>10</v>
      </c>
      <c r="C14" s="11" t="s">
        <v>169</v>
      </c>
      <c r="D14" s="11" t="s">
        <v>120</v>
      </c>
      <c r="E14" s="10" t="s">
        <v>4</v>
      </c>
      <c r="F14" s="34"/>
      <c r="G14" s="41"/>
      <c r="H14" s="46"/>
      <c r="I14" s="34"/>
      <c r="J14" s="34"/>
      <c r="K14" s="34"/>
      <c r="L14" s="34"/>
      <c r="M14" s="34"/>
      <c r="N14" s="34"/>
      <c r="O14" s="34"/>
      <c r="P14" s="34"/>
      <c r="Q14" s="34"/>
      <c r="R14" s="34"/>
      <c r="S14" s="47"/>
      <c r="T14" s="46"/>
      <c r="U14" s="34">
        <v>2</v>
      </c>
      <c r="V14" s="72"/>
      <c r="W14" s="34"/>
      <c r="X14" s="34"/>
      <c r="Y14" s="34"/>
      <c r="Z14" s="34"/>
      <c r="AA14" s="34"/>
      <c r="AB14" s="34"/>
      <c r="AC14" s="34"/>
      <c r="AD14" s="34"/>
      <c r="AE14" s="34"/>
      <c r="AF14" s="34"/>
      <c r="AG14" s="41"/>
      <c r="AH14" s="34"/>
      <c r="AI14" s="34"/>
      <c r="AJ14" s="34"/>
      <c r="AK14" s="70">
        <v>800</v>
      </c>
      <c r="AL14" s="50">
        <f>SUM(H14:AJ14)</f>
        <v>2</v>
      </c>
      <c r="AM14" s="25">
        <f>AK14*AL14</f>
        <v>1600</v>
      </c>
      <c r="AN14" s="2"/>
      <c r="AZ14" s="70">
        <f t="shared" si="0"/>
        <v>0</v>
      </c>
      <c r="BA14" s="70">
        <f t="shared" si="1"/>
        <v>0</v>
      </c>
      <c r="BB14" s="70">
        <f t="shared" si="2"/>
        <v>0</v>
      </c>
      <c r="BC14" s="70">
        <f t="shared" si="3"/>
        <v>0</v>
      </c>
      <c r="BD14" s="70">
        <f t="shared" si="4"/>
        <v>0</v>
      </c>
      <c r="BE14" s="70">
        <f t="shared" si="5"/>
        <v>0</v>
      </c>
      <c r="BF14" s="70">
        <f t="shared" si="6"/>
        <v>0</v>
      </c>
      <c r="BG14" s="70">
        <f t="shared" si="7"/>
        <v>0</v>
      </c>
      <c r="BH14" s="70">
        <f t="shared" si="8"/>
        <v>0</v>
      </c>
      <c r="BI14" s="70">
        <f t="shared" si="9"/>
        <v>0</v>
      </c>
      <c r="BJ14" s="70">
        <f t="shared" si="10"/>
        <v>0</v>
      </c>
      <c r="BK14" s="70">
        <f t="shared" si="11"/>
        <v>0</v>
      </c>
      <c r="BL14" s="82"/>
      <c r="BM14" s="70">
        <f t="shared" si="12"/>
        <v>0</v>
      </c>
      <c r="BN14" s="70">
        <f t="shared" si="13"/>
        <v>1600</v>
      </c>
      <c r="BO14" s="70"/>
      <c r="BP14" s="70">
        <f t="shared" si="14"/>
        <v>0</v>
      </c>
      <c r="BQ14" s="70">
        <f t="shared" si="15"/>
        <v>0</v>
      </c>
      <c r="BR14" s="70">
        <f t="shared" si="16"/>
        <v>0</v>
      </c>
      <c r="BS14" s="70">
        <f t="shared" si="17"/>
        <v>0</v>
      </c>
      <c r="BT14" s="70">
        <f t="shared" si="18"/>
        <v>0</v>
      </c>
      <c r="BU14" s="70">
        <f t="shared" si="19"/>
        <v>0</v>
      </c>
      <c r="BV14" s="70">
        <f t="shared" si="20"/>
        <v>0</v>
      </c>
      <c r="BW14" s="70">
        <f t="shared" si="21"/>
        <v>0</v>
      </c>
      <c r="BX14" s="70">
        <f t="shared" si="22"/>
        <v>0</v>
      </c>
      <c r="BY14" s="70">
        <f t="shared" si="23"/>
        <v>0</v>
      </c>
      <c r="BZ14" s="70">
        <f t="shared" si="24"/>
        <v>0</v>
      </c>
      <c r="CA14" s="70">
        <f t="shared" si="25"/>
        <v>0</v>
      </c>
      <c r="CB14" s="70">
        <f t="shared" si="26"/>
        <v>0</v>
      </c>
      <c r="CC14" s="70">
        <f t="shared" si="27"/>
        <v>0</v>
      </c>
    </row>
    <row r="15" spans="1:81" ht="45" x14ac:dyDescent="0.25">
      <c r="A15" s="99" t="s">
        <v>5</v>
      </c>
      <c r="B15" s="10">
        <v>12</v>
      </c>
      <c r="C15" s="11" t="s">
        <v>170</v>
      </c>
      <c r="D15" s="11" t="s">
        <v>121</v>
      </c>
      <c r="E15" s="10" t="s">
        <v>4</v>
      </c>
      <c r="F15" s="34"/>
      <c r="G15" s="41"/>
      <c r="H15" s="46">
        <v>1</v>
      </c>
      <c r="I15" s="34"/>
      <c r="J15" s="34"/>
      <c r="K15" s="34"/>
      <c r="L15" s="34"/>
      <c r="M15" s="34"/>
      <c r="N15" s="34"/>
      <c r="O15" s="34"/>
      <c r="P15" s="34"/>
      <c r="Q15" s="34"/>
      <c r="R15" s="34"/>
      <c r="S15" s="47"/>
      <c r="T15" s="46"/>
      <c r="U15" s="34">
        <v>2</v>
      </c>
      <c r="V15" s="72"/>
      <c r="W15" s="34"/>
      <c r="X15" s="34"/>
      <c r="Y15" s="34"/>
      <c r="Z15" s="34"/>
      <c r="AA15" s="34"/>
      <c r="AB15" s="34"/>
      <c r="AC15" s="34"/>
      <c r="AD15" s="34"/>
      <c r="AE15" s="34"/>
      <c r="AF15" s="34"/>
      <c r="AG15" s="41"/>
      <c r="AH15" s="34"/>
      <c r="AI15" s="34"/>
      <c r="AJ15" s="34"/>
      <c r="AK15" s="70">
        <v>1600</v>
      </c>
      <c r="AL15" s="50">
        <f t="shared" si="28"/>
        <v>3</v>
      </c>
      <c r="AM15" s="25">
        <f t="shared" si="29"/>
        <v>4800</v>
      </c>
      <c r="AN15" s="2"/>
      <c r="AZ15" s="70">
        <f t="shared" si="0"/>
        <v>1600</v>
      </c>
      <c r="BA15" s="70">
        <f t="shared" si="1"/>
        <v>0</v>
      </c>
      <c r="BB15" s="70">
        <f t="shared" si="2"/>
        <v>0</v>
      </c>
      <c r="BC15" s="70">
        <f t="shared" si="3"/>
        <v>0</v>
      </c>
      <c r="BD15" s="70">
        <f t="shared" si="4"/>
        <v>0</v>
      </c>
      <c r="BE15" s="70">
        <f t="shared" si="5"/>
        <v>0</v>
      </c>
      <c r="BF15" s="70">
        <f t="shared" si="6"/>
        <v>0</v>
      </c>
      <c r="BG15" s="70">
        <f t="shared" si="7"/>
        <v>0</v>
      </c>
      <c r="BH15" s="70">
        <f t="shared" si="8"/>
        <v>0</v>
      </c>
      <c r="BI15" s="70">
        <f t="shared" si="9"/>
        <v>0</v>
      </c>
      <c r="BJ15" s="70">
        <f t="shared" si="10"/>
        <v>0</v>
      </c>
      <c r="BK15" s="70">
        <f t="shared" si="11"/>
        <v>0</v>
      </c>
      <c r="BL15" s="82"/>
      <c r="BM15" s="70">
        <f t="shared" si="12"/>
        <v>0</v>
      </c>
      <c r="BN15" s="70">
        <f t="shared" si="13"/>
        <v>3200</v>
      </c>
      <c r="BO15" s="70"/>
      <c r="BP15" s="70">
        <f t="shared" si="14"/>
        <v>0</v>
      </c>
      <c r="BQ15" s="70">
        <f t="shared" si="15"/>
        <v>0</v>
      </c>
      <c r="BR15" s="70">
        <f t="shared" si="16"/>
        <v>0</v>
      </c>
      <c r="BS15" s="70">
        <f t="shared" si="17"/>
        <v>0</v>
      </c>
      <c r="BT15" s="70">
        <f t="shared" si="18"/>
        <v>0</v>
      </c>
      <c r="BU15" s="70">
        <f t="shared" si="19"/>
        <v>0</v>
      </c>
      <c r="BV15" s="70">
        <f t="shared" si="20"/>
        <v>0</v>
      </c>
      <c r="BW15" s="70">
        <f t="shared" si="21"/>
        <v>0</v>
      </c>
      <c r="BX15" s="70">
        <f t="shared" si="22"/>
        <v>0</v>
      </c>
      <c r="BY15" s="70">
        <f t="shared" si="23"/>
        <v>0</v>
      </c>
      <c r="BZ15" s="70">
        <f t="shared" si="24"/>
        <v>0</v>
      </c>
      <c r="CA15" s="70">
        <f t="shared" si="25"/>
        <v>0</v>
      </c>
      <c r="CB15" s="70">
        <f t="shared" si="26"/>
        <v>0</v>
      </c>
      <c r="CC15" s="70">
        <f t="shared" si="27"/>
        <v>0</v>
      </c>
    </row>
    <row r="16" spans="1:81" ht="21" customHeight="1" x14ac:dyDescent="0.25">
      <c r="A16" s="99" t="s">
        <v>5</v>
      </c>
      <c r="B16" s="10">
        <v>13</v>
      </c>
      <c r="C16" s="97" t="s">
        <v>274</v>
      </c>
      <c r="D16" s="11" t="s">
        <v>315</v>
      </c>
      <c r="E16" s="10" t="s">
        <v>4</v>
      </c>
      <c r="F16" s="34"/>
      <c r="G16" s="41"/>
      <c r="H16" s="46"/>
      <c r="I16" s="34"/>
      <c r="J16" s="34"/>
      <c r="K16" s="34"/>
      <c r="L16" s="34"/>
      <c r="M16" s="34"/>
      <c r="N16" s="34"/>
      <c r="O16" s="34"/>
      <c r="P16" s="34"/>
      <c r="Q16" s="34"/>
      <c r="R16" s="34"/>
      <c r="S16" s="47"/>
      <c r="T16" s="46"/>
      <c r="U16" s="34">
        <v>1</v>
      </c>
      <c r="V16" s="72"/>
      <c r="W16" s="34"/>
      <c r="X16" s="34"/>
      <c r="Y16" s="34"/>
      <c r="Z16" s="34"/>
      <c r="AA16" s="34"/>
      <c r="AB16" s="34"/>
      <c r="AC16" s="34"/>
      <c r="AD16" s="34"/>
      <c r="AE16" s="34"/>
      <c r="AF16" s="34"/>
      <c r="AG16" s="41"/>
      <c r="AH16" s="34"/>
      <c r="AI16" s="34"/>
      <c r="AJ16" s="34"/>
      <c r="AK16" s="70">
        <v>17000</v>
      </c>
      <c r="AL16" s="50">
        <f t="shared" si="28"/>
        <v>1</v>
      </c>
      <c r="AM16" s="25">
        <f>AK16*AL16</f>
        <v>17000</v>
      </c>
      <c r="AN16" s="2"/>
      <c r="AZ16" s="70">
        <f t="shared" si="0"/>
        <v>0</v>
      </c>
      <c r="BA16" s="70">
        <f t="shared" si="1"/>
        <v>0</v>
      </c>
      <c r="BB16" s="70">
        <f t="shared" si="2"/>
        <v>0</v>
      </c>
      <c r="BC16" s="70">
        <f t="shared" si="3"/>
        <v>0</v>
      </c>
      <c r="BD16" s="70">
        <f t="shared" si="4"/>
        <v>0</v>
      </c>
      <c r="BE16" s="70">
        <f t="shared" si="5"/>
        <v>0</v>
      </c>
      <c r="BF16" s="70">
        <f t="shared" si="6"/>
        <v>0</v>
      </c>
      <c r="BG16" s="70">
        <f t="shared" si="7"/>
        <v>0</v>
      </c>
      <c r="BH16" s="70">
        <f t="shared" si="8"/>
        <v>0</v>
      </c>
      <c r="BI16" s="70">
        <f t="shared" si="9"/>
        <v>0</v>
      </c>
      <c r="BJ16" s="70">
        <f t="shared" si="10"/>
        <v>0</v>
      </c>
      <c r="BK16" s="70">
        <f t="shared" si="11"/>
        <v>0</v>
      </c>
      <c r="BL16" s="82"/>
      <c r="BM16" s="70">
        <f t="shared" si="12"/>
        <v>0</v>
      </c>
      <c r="BN16" s="70">
        <f t="shared" si="13"/>
        <v>17000</v>
      </c>
      <c r="BO16" s="70"/>
      <c r="BP16" s="70">
        <f t="shared" si="14"/>
        <v>0</v>
      </c>
      <c r="BQ16" s="70">
        <f t="shared" si="15"/>
        <v>0</v>
      </c>
      <c r="BR16" s="70">
        <f t="shared" si="16"/>
        <v>0</v>
      </c>
      <c r="BS16" s="70">
        <f t="shared" si="17"/>
        <v>0</v>
      </c>
      <c r="BT16" s="70">
        <f t="shared" si="18"/>
        <v>0</v>
      </c>
      <c r="BU16" s="70">
        <f t="shared" si="19"/>
        <v>0</v>
      </c>
      <c r="BV16" s="70">
        <f t="shared" si="20"/>
        <v>0</v>
      </c>
      <c r="BW16" s="70">
        <f t="shared" si="21"/>
        <v>0</v>
      </c>
      <c r="BX16" s="70">
        <f t="shared" si="22"/>
        <v>0</v>
      </c>
      <c r="BY16" s="70">
        <f t="shared" si="23"/>
        <v>0</v>
      </c>
      <c r="BZ16" s="70">
        <f t="shared" si="24"/>
        <v>0</v>
      </c>
      <c r="CA16" s="70">
        <f t="shared" si="25"/>
        <v>0</v>
      </c>
      <c r="CB16" s="70">
        <f t="shared" si="26"/>
        <v>0</v>
      </c>
      <c r="CC16" s="70">
        <f t="shared" si="27"/>
        <v>0</v>
      </c>
    </row>
    <row r="17" spans="1:81" ht="32.25" customHeight="1" x14ac:dyDescent="0.25">
      <c r="A17" s="99"/>
      <c r="B17" s="10"/>
      <c r="C17" s="97" t="s">
        <v>309</v>
      </c>
      <c r="D17" s="11" t="s">
        <v>313</v>
      </c>
      <c r="E17" s="10"/>
      <c r="F17" s="34"/>
      <c r="G17" s="41"/>
      <c r="H17" s="46">
        <v>10</v>
      </c>
      <c r="I17" s="34"/>
      <c r="J17" s="34"/>
      <c r="K17" s="34"/>
      <c r="L17" s="34"/>
      <c r="M17" s="34"/>
      <c r="N17" s="34"/>
      <c r="O17" s="34"/>
      <c r="P17" s="34"/>
      <c r="Q17" s="34"/>
      <c r="R17" s="34"/>
      <c r="S17" s="47"/>
      <c r="T17" s="46"/>
      <c r="U17" s="34"/>
      <c r="V17" s="72"/>
      <c r="W17" s="34"/>
      <c r="X17" s="34"/>
      <c r="Y17" s="34"/>
      <c r="Z17" s="34"/>
      <c r="AA17" s="34"/>
      <c r="AB17" s="34"/>
      <c r="AC17" s="34"/>
      <c r="AD17" s="34"/>
      <c r="AE17" s="34"/>
      <c r="AF17" s="34"/>
      <c r="AG17" s="41"/>
      <c r="AH17" s="34"/>
      <c r="AI17" s="34"/>
      <c r="AJ17" s="34"/>
      <c r="AK17" s="70">
        <v>6500</v>
      </c>
      <c r="AL17" s="50">
        <f t="shared" si="28"/>
        <v>10</v>
      </c>
      <c r="AM17" s="25">
        <f t="shared" ref="AM17:AM18" si="30">AK17*AL17</f>
        <v>65000</v>
      </c>
      <c r="AN17" s="2"/>
      <c r="AZ17" s="70"/>
      <c r="BA17" s="70">
        <f t="shared" si="1"/>
        <v>0</v>
      </c>
      <c r="BB17" s="70">
        <f t="shared" si="2"/>
        <v>0</v>
      </c>
      <c r="BC17" s="70">
        <f t="shared" si="3"/>
        <v>0</v>
      </c>
      <c r="BD17" s="70">
        <f t="shared" si="4"/>
        <v>0</v>
      </c>
      <c r="BE17" s="70">
        <f t="shared" si="5"/>
        <v>0</v>
      </c>
      <c r="BF17" s="70">
        <f t="shared" si="6"/>
        <v>0</v>
      </c>
      <c r="BG17" s="70">
        <f t="shared" si="7"/>
        <v>0</v>
      </c>
      <c r="BH17" s="70">
        <f t="shared" si="8"/>
        <v>0</v>
      </c>
      <c r="BI17" s="70">
        <f t="shared" si="9"/>
        <v>0</v>
      </c>
      <c r="BJ17" s="70">
        <f t="shared" si="10"/>
        <v>0</v>
      </c>
      <c r="BK17" s="70">
        <f t="shared" si="11"/>
        <v>0</v>
      </c>
      <c r="BL17" s="82"/>
      <c r="BM17" s="70">
        <f t="shared" si="12"/>
        <v>0</v>
      </c>
      <c r="BN17" s="70"/>
      <c r="BO17" s="70"/>
      <c r="BP17" s="70">
        <f t="shared" si="14"/>
        <v>0</v>
      </c>
      <c r="BQ17" s="70">
        <f t="shared" si="15"/>
        <v>0</v>
      </c>
      <c r="BR17" s="70">
        <f t="shared" si="16"/>
        <v>0</v>
      </c>
      <c r="BS17" s="70">
        <f t="shared" si="17"/>
        <v>0</v>
      </c>
      <c r="BT17" s="70">
        <f t="shared" si="18"/>
        <v>0</v>
      </c>
      <c r="BU17" s="70">
        <f t="shared" si="19"/>
        <v>0</v>
      </c>
      <c r="BV17" s="70">
        <f t="shared" si="20"/>
        <v>0</v>
      </c>
      <c r="BW17" s="70">
        <f t="shared" si="21"/>
        <v>0</v>
      </c>
      <c r="BX17" s="70">
        <f t="shared" si="22"/>
        <v>0</v>
      </c>
      <c r="BY17" s="70">
        <f t="shared" si="23"/>
        <v>0</v>
      </c>
      <c r="BZ17" s="70">
        <f t="shared" si="24"/>
        <v>0</v>
      </c>
      <c r="CA17" s="70">
        <f t="shared" si="25"/>
        <v>0</v>
      </c>
      <c r="CB17" s="70">
        <f t="shared" si="26"/>
        <v>0</v>
      </c>
      <c r="CC17" s="70">
        <f t="shared" si="27"/>
        <v>0</v>
      </c>
    </row>
    <row r="18" spans="1:81" ht="33" customHeight="1" x14ac:dyDescent="0.25">
      <c r="A18" s="99"/>
      <c r="B18" s="10"/>
      <c r="C18" s="97" t="s">
        <v>310</v>
      </c>
      <c r="D18" s="11" t="s">
        <v>314</v>
      </c>
      <c r="E18" s="10"/>
      <c r="F18" s="34"/>
      <c r="G18" s="41"/>
      <c r="H18" s="46">
        <v>8</v>
      </c>
      <c r="I18" s="34"/>
      <c r="J18" s="34"/>
      <c r="K18" s="34"/>
      <c r="L18" s="34"/>
      <c r="M18" s="34"/>
      <c r="N18" s="34"/>
      <c r="O18" s="34"/>
      <c r="P18" s="34"/>
      <c r="Q18" s="34"/>
      <c r="R18" s="34"/>
      <c r="S18" s="47"/>
      <c r="T18" s="46"/>
      <c r="U18" s="34"/>
      <c r="V18" s="72"/>
      <c r="W18" s="34"/>
      <c r="X18" s="34"/>
      <c r="Y18" s="34"/>
      <c r="Z18" s="34"/>
      <c r="AA18" s="34"/>
      <c r="AB18" s="34"/>
      <c r="AC18" s="34"/>
      <c r="AD18" s="34"/>
      <c r="AE18" s="34"/>
      <c r="AF18" s="34"/>
      <c r="AG18" s="41"/>
      <c r="AH18" s="34"/>
      <c r="AI18" s="34"/>
      <c r="AJ18" s="34"/>
      <c r="AK18" s="70">
        <v>6500</v>
      </c>
      <c r="AL18" s="50">
        <f t="shared" si="28"/>
        <v>8</v>
      </c>
      <c r="AM18" s="25">
        <f t="shared" si="30"/>
        <v>52000</v>
      </c>
      <c r="AN18" s="2"/>
      <c r="AZ18" s="70"/>
      <c r="BA18" s="70">
        <f t="shared" si="1"/>
        <v>0</v>
      </c>
      <c r="BB18" s="70">
        <f t="shared" si="2"/>
        <v>0</v>
      </c>
      <c r="BC18" s="70">
        <f t="shared" si="3"/>
        <v>0</v>
      </c>
      <c r="BD18" s="70">
        <f t="shared" si="4"/>
        <v>0</v>
      </c>
      <c r="BE18" s="70">
        <f t="shared" si="5"/>
        <v>0</v>
      </c>
      <c r="BF18" s="70">
        <f t="shared" si="6"/>
        <v>0</v>
      </c>
      <c r="BG18" s="70">
        <f t="shared" si="7"/>
        <v>0</v>
      </c>
      <c r="BH18" s="70">
        <f t="shared" si="8"/>
        <v>0</v>
      </c>
      <c r="BI18" s="70">
        <f t="shared" si="9"/>
        <v>0</v>
      </c>
      <c r="BJ18" s="70">
        <f t="shared" si="10"/>
        <v>0</v>
      </c>
      <c r="BK18" s="70">
        <f t="shared" si="11"/>
        <v>0</v>
      </c>
      <c r="BL18" s="82"/>
      <c r="BM18" s="70">
        <f t="shared" si="12"/>
        <v>0</v>
      </c>
      <c r="BN18" s="70"/>
      <c r="BO18" s="70"/>
      <c r="BP18" s="70">
        <f t="shared" si="14"/>
        <v>0</v>
      </c>
      <c r="BQ18" s="70">
        <f t="shared" si="15"/>
        <v>0</v>
      </c>
      <c r="BR18" s="70">
        <f t="shared" si="16"/>
        <v>0</v>
      </c>
      <c r="BS18" s="70">
        <f t="shared" si="17"/>
        <v>0</v>
      </c>
      <c r="BT18" s="70">
        <f t="shared" si="18"/>
        <v>0</v>
      </c>
      <c r="BU18" s="70">
        <f t="shared" si="19"/>
        <v>0</v>
      </c>
      <c r="BV18" s="70">
        <f t="shared" si="20"/>
        <v>0</v>
      </c>
      <c r="BW18" s="70">
        <f t="shared" si="21"/>
        <v>0</v>
      </c>
      <c r="BX18" s="70">
        <f t="shared" si="22"/>
        <v>0</v>
      </c>
      <c r="BY18" s="70">
        <f t="shared" si="23"/>
        <v>0</v>
      </c>
      <c r="BZ18" s="70">
        <f t="shared" si="24"/>
        <v>0</v>
      </c>
      <c r="CA18" s="70">
        <f t="shared" si="25"/>
        <v>0</v>
      </c>
      <c r="CB18" s="70">
        <f t="shared" si="26"/>
        <v>0</v>
      </c>
      <c r="CC18" s="70">
        <f t="shared" si="27"/>
        <v>0</v>
      </c>
    </row>
    <row r="19" spans="1:81" ht="35.25" customHeight="1" x14ac:dyDescent="0.25">
      <c r="A19" s="99" t="s">
        <v>5</v>
      </c>
      <c r="B19" s="10">
        <v>14</v>
      </c>
      <c r="C19" s="11" t="s">
        <v>292</v>
      </c>
      <c r="D19" s="11" t="s">
        <v>122</v>
      </c>
      <c r="E19" s="10" t="s">
        <v>4</v>
      </c>
      <c r="F19" s="34"/>
      <c r="G19" s="41"/>
      <c r="H19" s="46">
        <v>1</v>
      </c>
      <c r="I19" s="34"/>
      <c r="J19" s="34"/>
      <c r="K19" s="34"/>
      <c r="L19" s="34"/>
      <c r="M19" s="34"/>
      <c r="N19" s="34"/>
      <c r="O19" s="34"/>
      <c r="P19" s="34"/>
      <c r="Q19" s="34"/>
      <c r="R19" s="34"/>
      <c r="S19" s="47"/>
      <c r="T19" s="46"/>
      <c r="U19" s="34">
        <v>1</v>
      </c>
      <c r="V19" s="72"/>
      <c r="W19" s="34"/>
      <c r="X19" s="34"/>
      <c r="Y19" s="34"/>
      <c r="Z19" s="34"/>
      <c r="AA19" s="34"/>
      <c r="AB19" s="34"/>
      <c r="AC19" s="34"/>
      <c r="AD19" s="34"/>
      <c r="AE19" s="34"/>
      <c r="AF19" s="34"/>
      <c r="AG19" s="41"/>
      <c r="AH19" s="34"/>
      <c r="AI19" s="34"/>
      <c r="AJ19" s="34"/>
      <c r="AK19" s="70">
        <v>3500</v>
      </c>
      <c r="AL19" s="50">
        <f t="shared" si="28"/>
        <v>2</v>
      </c>
      <c r="AM19" s="25">
        <f>AK19*AL19</f>
        <v>7000</v>
      </c>
      <c r="AN19" s="2"/>
      <c r="AZ19" s="70">
        <f t="shared" si="0"/>
        <v>3500</v>
      </c>
      <c r="BA19" s="70">
        <f t="shared" si="1"/>
        <v>0</v>
      </c>
      <c r="BB19" s="70">
        <f t="shared" si="2"/>
        <v>0</v>
      </c>
      <c r="BC19" s="70">
        <f t="shared" si="3"/>
        <v>0</v>
      </c>
      <c r="BD19" s="70">
        <f t="shared" si="4"/>
        <v>0</v>
      </c>
      <c r="BE19" s="70">
        <f t="shared" si="5"/>
        <v>0</v>
      </c>
      <c r="BF19" s="70">
        <f t="shared" si="6"/>
        <v>0</v>
      </c>
      <c r="BG19" s="70">
        <f t="shared" si="7"/>
        <v>0</v>
      </c>
      <c r="BH19" s="70">
        <f t="shared" si="8"/>
        <v>0</v>
      </c>
      <c r="BI19" s="70">
        <f t="shared" si="9"/>
        <v>0</v>
      </c>
      <c r="BJ19" s="70">
        <f t="shared" si="10"/>
        <v>0</v>
      </c>
      <c r="BK19" s="70">
        <f t="shared" si="11"/>
        <v>0</v>
      </c>
      <c r="BL19" s="82"/>
      <c r="BM19" s="70">
        <f t="shared" si="12"/>
        <v>0</v>
      </c>
      <c r="BN19" s="70">
        <f t="shared" si="13"/>
        <v>3500</v>
      </c>
      <c r="BO19" s="70"/>
      <c r="BP19" s="70">
        <f t="shared" si="14"/>
        <v>0</v>
      </c>
      <c r="BQ19" s="70">
        <f t="shared" si="15"/>
        <v>0</v>
      </c>
      <c r="BR19" s="70">
        <f t="shared" si="16"/>
        <v>0</v>
      </c>
      <c r="BS19" s="70">
        <f t="shared" si="17"/>
        <v>0</v>
      </c>
      <c r="BT19" s="70">
        <f t="shared" si="18"/>
        <v>0</v>
      </c>
      <c r="BU19" s="70">
        <f t="shared" si="19"/>
        <v>0</v>
      </c>
      <c r="BV19" s="70">
        <f t="shared" si="20"/>
        <v>0</v>
      </c>
      <c r="BW19" s="70">
        <f t="shared" si="21"/>
        <v>0</v>
      </c>
      <c r="BX19" s="70">
        <f t="shared" si="22"/>
        <v>0</v>
      </c>
      <c r="BY19" s="70">
        <f t="shared" si="23"/>
        <v>0</v>
      </c>
      <c r="BZ19" s="70">
        <f t="shared" si="24"/>
        <v>0</v>
      </c>
      <c r="CA19" s="70">
        <f t="shared" si="25"/>
        <v>0</v>
      </c>
      <c r="CB19" s="70">
        <f t="shared" si="26"/>
        <v>0</v>
      </c>
      <c r="CC19" s="70">
        <f t="shared" si="27"/>
        <v>0</v>
      </c>
    </row>
    <row r="20" spans="1:81" ht="18" customHeight="1" x14ac:dyDescent="0.25">
      <c r="A20" s="99" t="s">
        <v>5</v>
      </c>
      <c r="B20" s="10">
        <v>15</v>
      </c>
      <c r="C20" s="97" t="s">
        <v>311</v>
      </c>
      <c r="D20" s="11" t="s">
        <v>312</v>
      </c>
      <c r="E20" s="10" t="s">
        <v>4</v>
      </c>
      <c r="F20" s="34"/>
      <c r="G20" s="41"/>
      <c r="H20" s="46">
        <v>4</v>
      </c>
      <c r="I20" s="34"/>
      <c r="J20" s="34"/>
      <c r="K20" s="34"/>
      <c r="L20" s="34"/>
      <c r="M20" s="34"/>
      <c r="N20" s="34"/>
      <c r="O20" s="34"/>
      <c r="P20" s="34"/>
      <c r="Q20" s="34"/>
      <c r="R20" s="34"/>
      <c r="S20" s="47"/>
      <c r="T20" s="46"/>
      <c r="U20" s="34"/>
      <c r="V20" s="72"/>
      <c r="W20" s="34"/>
      <c r="X20" s="34"/>
      <c r="Y20" s="34"/>
      <c r="Z20" s="34"/>
      <c r="AA20" s="34"/>
      <c r="AB20" s="34"/>
      <c r="AC20" s="34"/>
      <c r="AD20" s="34"/>
      <c r="AE20" s="34"/>
      <c r="AF20" s="34"/>
      <c r="AG20" s="41"/>
      <c r="AH20" s="34"/>
      <c r="AI20" s="34"/>
      <c r="AJ20" s="34"/>
      <c r="AK20" s="70">
        <v>500</v>
      </c>
      <c r="AL20" s="50">
        <f t="shared" si="28"/>
        <v>4</v>
      </c>
      <c r="AM20" s="25">
        <f t="shared" ref="AM20:AM30" si="31">AK20*AL20</f>
        <v>2000</v>
      </c>
      <c r="AN20" s="2"/>
      <c r="AZ20" s="70">
        <f t="shared" si="0"/>
        <v>2000</v>
      </c>
      <c r="BA20" s="70">
        <f t="shared" si="1"/>
        <v>0</v>
      </c>
      <c r="BB20" s="70">
        <f t="shared" si="2"/>
        <v>0</v>
      </c>
      <c r="BC20" s="70">
        <f t="shared" si="3"/>
        <v>0</v>
      </c>
      <c r="BD20" s="70">
        <f t="shared" si="4"/>
        <v>0</v>
      </c>
      <c r="BE20" s="70">
        <f t="shared" si="5"/>
        <v>0</v>
      </c>
      <c r="BF20" s="70">
        <f t="shared" si="6"/>
        <v>0</v>
      </c>
      <c r="BG20" s="70">
        <f t="shared" si="7"/>
        <v>0</v>
      </c>
      <c r="BH20" s="70">
        <f t="shared" si="8"/>
        <v>0</v>
      </c>
      <c r="BI20" s="70">
        <f t="shared" si="9"/>
        <v>0</v>
      </c>
      <c r="BJ20" s="70">
        <f t="shared" si="10"/>
        <v>0</v>
      </c>
      <c r="BK20" s="70">
        <f t="shared" si="11"/>
        <v>0</v>
      </c>
      <c r="BL20" s="82"/>
      <c r="BM20" s="70">
        <f t="shared" si="12"/>
        <v>0</v>
      </c>
      <c r="BN20" s="70">
        <f t="shared" si="13"/>
        <v>0</v>
      </c>
      <c r="BO20" s="70"/>
      <c r="BP20" s="70">
        <f t="shared" si="14"/>
        <v>0</v>
      </c>
      <c r="BQ20" s="70">
        <f t="shared" si="15"/>
        <v>0</v>
      </c>
      <c r="BR20" s="70">
        <f t="shared" si="16"/>
        <v>0</v>
      </c>
      <c r="BS20" s="70">
        <f t="shared" si="17"/>
        <v>0</v>
      </c>
      <c r="BT20" s="70">
        <f t="shared" si="18"/>
        <v>0</v>
      </c>
      <c r="BU20" s="70">
        <f t="shared" si="19"/>
        <v>0</v>
      </c>
      <c r="BV20" s="70">
        <f t="shared" si="20"/>
        <v>0</v>
      </c>
      <c r="BW20" s="70">
        <f t="shared" si="21"/>
        <v>0</v>
      </c>
      <c r="BX20" s="70">
        <f t="shared" si="22"/>
        <v>0</v>
      </c>
      <c r="BY20" s="70">
        <f t="shared" si="23"/>
        <v>0</v>
      </c>
      <c r="BZ20" s="70">
        <f t="shared" si="24"/>
        <v>0</v>
      </c>
      <c r="CA20" s="70">
        <f t="shared" si="25"/>
        <v>0</v>
      </c>
      <c r="CB20" s="70">
        <f t="shared" si="26"/>
        <v>0</v>
      </c>
      <c r="CC20" s="70">
        <f t="shared" si="27"/>
        <v>0</v>
      </c>
    </row>
    <row r="21" spans="1:81" ht="22.5" customHeight="1" x14ac:dyDescent="0.25">
      <c r="A21" s="99" t="s">
        <v>5</v>
      </c>
      <c r="B21" s="10">
        <v>17</v>
      </c>
      <c r="C21" s="11" t="s">
        <v>8</v>
      </c>
      <c r="D21" s="11" t="s">
        <v>123</v>
      </c>
      <c r="E21" s="10" t="s">
        <v>4</v>
      </c>
      <c r="F21" s="34"/>
      <c r="G21" s="41"/>
      <c r="H21" s="46">
        <v>1</v>
      </c>
      <c r="I21" s="34"/>
      <c r="J21" s="34"/>
      <c r="K21" s="34"/>
      <c r="L21" s="34"/>
      <c r="M21" s="34"/>
      <c r="N21" s="34"/>
      <c r="O21" s="34"/>
      <c r="P21" s="34"/>
      <c r="Q21" s="34"/>
      <c r="R21" s="34"/>
      <c r="S21" s="47"/>
      <c r="T21" s="46"/>
      <c r="U21" s="34">
        <v>1</v>
      </c>
      <c r="V21" s="72"/>
      <c r="W21" s="34"/>
      <c r="X21" s="34"/>
      <c r="Y21" s="34"/>
      <c r="Z21" s="34"/>
      <c r="AA21" s="34"/>
      <c r="AB21" s="34"/>
      <c r="AC21" s="34"/>
      <c r="AD21" s="34"/>
      <c r="AE21" s="34"/>
      <c r="AF21" s="34"/>
      <c r="AG21" s="41"/>
      <c r="AH21" s="34"/>
      <c r="AI21" s="34"/>
      <c r="AJ21" s="34"/>
      <c r="AK21" s="70">
        <v>6000</v>
      </c>
      <c r="AL21" s="50">
        <f t="shared" si="28"/>
        <v>2</v>
      </c>
      <c r="AM21" s="25">
        <f t="shared" si="31"/>
        <v>12000</v>
      </c>
      <c r="AN21" s="2"/>
      <c r="AZ21" s="70">
        <f t="shared" si="0"/>
        <v>6000</v>
      </c>
      <c r="BA21" s="70">
        <f t="shared" si="1"/>
        <v>0</v>
      </c>
      <c r="BB21" s="70">
        <f t="shared" si="2"/>
        <v>0</v>
      </c>
      <c r="BC21" s="70">
        <f t="shared" si="3"/>
        <v>0</v>
      </c>
      <c r="BD21" s="70">
        <f t="shared" si="4"/>
        <v>0</v>
      </c>
      <c r="BE21" s="70">
        <f t="shared" si="5"/>
        <v>0</v>
      </c>
      <c r="BF21" s="70">
        <f t="shared" si="6"/>
        <v>0</v>
      </c>
      <c r="BG21" s="70">
        <f t="shared" si="7"/>
        <v>0</v>
      </c>
      <c r="BH21" s="70">
        <f t="shared" si="8"/>
        <v>0</v>
      </c>
      <c r="BI21" s="70">
        <f t="shared" si="9"/>
        <v>0</v>
      </c>
      <c r="BJ21" s="70">
        <f t="shared" si="10"/>
        <v>0</v>
      </c>
      <c r="BK21" s="70">
        <f t="shared" si="11"/>
        <v>0</v>
      </c>
      <c r="BL21" s="82"/>
      <c r="BM21" s="70">
        <f t="shared" si="12"/>
        <v>0</v>
      </c>
      <c r="BN21" s="70">
        <f t="shared" si="13"/>
        <v>6000</v>
      </c>
      <c r="BO21" s="70"/>
      <c r="BP21" s="70">
        <f t="shared" si="14"/>
        <v>0</v>
      </c>
      <c r="BQ21" s="70">
        <f t="shared" si="15"/>
        <v>0</v>
      </c>
      <c r="BR21" s="70">
        <f t="shared" si="16"/>
        <v>0</v>
      </c>
      <c r="BS21" s="70">
        <f t="shared" si="17"/>
        <v>0</v>
      </c>
      <c r="BT21" s="70">
        <f t="shared" si="18"/>
        <v>0</v>
      </c>
      <c r="BU21" s="70">
        <f t="shared" si="19"/>
        <v>0</v>
      </c>
      <c r="BV21" s="70">
        <f t="shared" si="20"/>
        <v>0</v>
      </c>
      <c r="BW21" s="70">
        <f t="shared" si="21"/>
        <v>0</v>
      </c>
      <c r="BX21" s="70">
        <f t="shared" si="22"/>
        <v>0</v>
      </c>
      <c r="BY21" s="70">
        <f t="shared" si="23"/>
        <v>0</v>
      </c>
      <c r="BZ21" s="70">
        <f t="shared" si="24"/>
        <v>0</v>
      </c>
      <c r="CA21" s="70">
        <f t="shared" si="25"/>
        <v>0</v>
      </c>
      <c r="CB21" s="70">
        <f t="shared" si="26"/>
        <v>0</v>
      </c>
      <c r="CC21" s="70">
        <f t="shared" si="27"/>
        <v>0</v>
      </c>
    </row>
    <row r="22" spans="1:81" ht="36.75" customHeight="1" x14ac:dyDescent="0.25">
      <c r="A22" s="100" t="s">
        <v>37</v>
      </c>
      <c r="B22" s="22">
        <v>18</v>
      </c>
      <c r="C22" s="23" t="s">
        <v>285</v>
      </c>
      <c r="D22" s="24" t="s">
        <v>115</v>
      </c>
      <c r="E22" s="22" t="s">
        <v>4</v>
      </c>
      <c r="F22" s="35"/>
      <c r="G22" s="42"/>
      <c r="H22" s="48"/>
      <c r="I22" s="35"/>
      <c r="J22" s="35"/>
      <c r="K22" s="35"/>
      <c r="L22" s="35"/>
      <c r="M22" s="35"/>
      <c r="N22" s="35"/>
      <c r="O22" s="35"/>
      <c r="P22" s="35"/>
      <c r="Q22" s="35"/>
      <c r="R22" s="35"/>
      <c r="S22" s="49"/>
      <c r="T22" s="48"/>
      <c r="U22" s="35">
        <v>1</v>
      </c>
      <c r="V22" s="72"/>
      <c r="W22" s="35"/>
      <c r="X22" s="35"/>
      <c r="Y22" s="35"/>
      <c r="Z22" s="35"/>
      <c r="AA22" s="35"/>
      <c r="AB22" s="35"/>
      <c r="AC22" s="35"/>
      <c r="AD22" s="35"/>
      <c r="AE22" s="35"/>
      <c r="AF22" s="35"/>
      <c r="AG22" s="42"/>
      <c r="AH22" s="35"/>
      <c r="AI22" s="35"/>
      <c r="AJ22" s="35"/>
      <c r="AK22" s="36">
        <v>15000</v>
      </c>
      <c r="AL22" s="50">
        <f t="shared" si="28"/>
        <v>1</v>
      </c>
      <c r="AM22" s="25">
        <f t="shared" si="31"/>
        <v>15000</v>
      </c>
      <c r="AN22" s="2"/>
      <c r="AZ22" s="70">
        <f t="shared" si="0"/>
        <v>0</v>
      </c>
      <c r="BA22" s="70">
        <f t="shared" si="1"/>
        <v>0</v>
      </c>
      <c r="BB22" s="70">
        <f t="shared" si="2"/>
        <v>0</v>
      </c>
      <c r="BC22" s="70">
        <f t="shared" si="3"/>
        <v>0</v>
      </c>
      <c r="BD22" s="70">
        <f t="shared" si="4"/>
        <v>0</v>
      </c>
      <c r="BE22" s="70">
        <f t="shared" si="5"/>
        <v>0</v>
      </c>
      <c r="BF22" s="70">
        <f t="shared" si="6"/>
        <v>0</v>
      </c>
      <c r="BG22" s="70">
        <f t="shared" si="7"/>
        <v>0</v>
      </c>
      <c r="BH22" s="70">
        <f t="shared" si="8"/>
        <v>0</v>
      </c>
      <c r="BI22" s="70">
        <f t="shared" si="9"/>
        <v>0</v>
      </c>
      <c r="BJ22" s="70">
        <f t="shared" si="10"/>
        <v>0</v>
      </c>
      <c r="BK22" s="70">
        <f t="shared" si="11"/>
        <v>0</v>
      </c>
      <c r="BL22" s="82"/>
      <c r="BM22" s="70">
        <f t="shared" si="12"/>
        <v>0</v>
      </c>
      <c r="BN22" s="70">
        <f t="shared" si="13"/>
        <v>15000</v>
      </c>
      <c r="BO22" s="70"/>
      <c r="BP22" s="70">
        <f t="shared" si="14"/>
        <v>0</v>
      </c>
      <c r="BQ22" s="70">
        <f t="shared" si="15"/>
        <v>0</v>
      </c>
      <c r="BR22" s="70">
        <f t="shared" si="16"/>
        <v>0</v>
      </c>
      <c r="BS22" s="70">
        <f t="shared" si="17"/>
        <v>0</v>
      </c>
      <c r="BT22" s="70">
        <f t="shared" si="18"/>
        <v>0</v>
      </c>
      <c r="BU22" s="70">
        <f t="shared" si="19"/>
        <v>0</v>
      </c>
      <c r="BV22" s="70">
        <f t="shared" si="20"/>
        <v>0</v>
      </c>
      <c r="BW22" s="70">
        <f t="shared" si="21"/>
        <v>0</v>
      </c>
      <c r="BX22" s="70">
        <f t="shared" si="22"/>
        <v>0</v>
      </c>
      <c r="BY22" s="70">
        <f t="shared" si="23"/>
        <v>0</v>
      </c>
      <c r="BZ22" s="70">
        <f t="shared" si="24"/>
        <v>0</v>
      </c>
      <c r="CA22" s="70">
        <f t="shared" si="25"/>
        <v>0</v>
      </c>
      <c r="CB22" s="70">
        <f t="shared" si="26"/>
        <v>0</v>
      </c>
      <c r="CC22" s="70">
        <f t="shared" si="27"/>
        <v>0</v>
      </c>
    </row>
    <row r="23" spans="1:81" ht="34.5" customHeight="1" x14ac:dyDescent="0.25">
      <c r="A23" s="100" t="s">
        <v>37</v>
      </c>
      <c r="B23" s="22">
        <v>20</v>
      </c>
      <c r="C23" s="23" t="s">
        <v>286</v>
      </c>
      <c r="D23" s="24" t="s">
        <v>114</v>
      </c>
      <c r="E23" s="22" t="s">
        <v>4</v>
      </c>
      <c r="F23" s="35"/>
      <c r="G23" s="42"/>
      <c r="H23" s="48">
        <v>3</v>
      </c>
      <c r="I23" s="35">
        <v>6</v>
      </c>
      <c r="J23" s="35">
        <v>5</v>
      </c>
      <c r="K23" s="35">
        <v>4</v>
      </c>
      <c r="L23" s="35">
        <v>4</v>
      </c>
      <c r="M23" s="35">
        <v>4</v>
      </c>
      <c r="N23" s="35">
        <v>4</v>
      </c>
      <c r="O23" s="35">
        <v>4</v>
      </c>
      <c r="P23" s="35">
        <v>4</v>
      </c>
      <c r="Q23" s="35">
        <v>4</v>
      </c>
      <c r="R23" s="35">
        <v>4</v>
      </c>
      <c r="S23" s="49">
        <v>3</v>
      </c>
      <c r="T23" s="48">
        <v>6</v>
      </c>
      <c r="U23" s="35">
        <v>14</v>
      </c>
      <c r="V23" s="72"/>
      <c r="W23" s="35">
        <v>7</v>
      </c>
      <c r="X23" s="35">
        <v>8</v>
      </c>
      <c r="Y23" s="35">
        <v>6</v>
      </c>
      <c r="Z23" s="35">
        <v>4</v>
      </c>
      <c r="AA23" s="35">
        <v>15</v>
      </c>
      <c r="AB23" s="35">
        <v>13</v>
      </c>
      <c r="AC23" s="35">
        <v>4</v>
      </c>
      <c r="AD23" s="35">
        <v>4</v>
      </c>
      <c r="AE23" s="35">
        <v>12</v>
      </c>
      <c r="AF23" s="35">
        <v>4</v>
      </c>
      <c r="AG23" s="42">
        <v>1</v>
      </c>
      <c r="AH23" s="35">
        <v>2</v>
      </c>
      <c r="AI23" s="35"/>
      <c r="AJ23" s="35">
        <v>5</v>
      </c>
      <c r="AK23" s="36">
        <v>700</v>
      </c>
      <c r="AL23" s="50">
        <f t="shared" si="28"/>
        <v>154</v>
      </c>
      <c r="AM23" s="25">
        <f t="shared" si="31"/>
        <v>107800</v>
      </c>
      <c r="AN23" s="2"/>
      <c r="AZ23" s="70">
        <f t="shared" si="0"/>
        <v>2100</v>
      </c>
      <c r="BA23" s="70">
        <f t="shared" si="1"/>
        <v>4200</v>
      </c>
      <c r="BB23" s="70">
        <f t="shared" si="2"/>
        <v>3500</v>
      </c>
      <c r="BC23" s="70">
        <f t="shared" si="3"/>
        <v>2800</v>
      </c>
      <c r="BD23" s="70">
        <f t="shared" si="4"/>
        <v>2800</v>
      </c>
      <c r="BE23" s="70">
        <f t="shared" si="5"/>
        <v>2800</v>
      </c>
      <c r="BF23" s="70">
        <f t="shared" si="6"/>
        <v>2800</v>
      </c>
      <c r="BG23" s="70">
        <f t="shared" si="7"/>
        <v>2800</v>
      </c>
      <c r="BH23" s="70">
        <f t="shared" si="8"/>
        <v>2800</v>
      </c>
      <c r="BI23" s="70">
        <f t="shared" si="9"/>
        <v>2800</v>
      </c>
      <c r="BJ23" s="70">
        <f t="shared" si="10"/>
        <v>2800</v>
      </c>
      <c r="BK23" s="70">
        <f t="shared" si="11"/>
        <v>2100</v>
      </c>
      <c r="BL23" s="82"/>
      <c r="BM23" s="70">
        <f t="shared" si="12"/>
        <v>4200</v>
      </c>
      <c r="BN23" s="70">
        <f t="shared" si="13"/>
        <v>9800</v>
      </c>
      <c r="BO23" s="70"/>
      <c r="BP23" s="70">
        <f t="shared" si="14"/>
        <v>4900</v>
      </c>
      <c r="BQ23" s="70">
        <f t="shared" si="15"/>
        <v>5600</v>
      </c>
      <c r="BR23" s="70">
        <f t="shared" si="16"/>
        <v>4200</v>
      </c>
      <c r="BS23" s="70">
        <f t="shared" si="17"/>
        <v>2800</v>
      </c>
      <c r="BT23" s="70">
        <f t="shared" si="18"/>
        <v>10500</v>
      </c>
      <c r="BU23" s="70">
        <f t="shared" si="19"/>
        <v>9100</v>
      </c>
      <c r="BV23" s="70">
        <f t="shared" si="20"/>
        <v>2800</v>
      </c>
      <c r="BW23" s="70">
        <f t="shared" si="21"/>
        <v>2800</v>
      </c>
      <c r="BX23" s="70">
        <f t="shared" si="22"/>
        <v>8400</v>
      </c>
      <c r="BY23" s="70">
        <f t="shared" si="23"/>
        <v>2800</v>
      </c>
      <c r="BZ23" s="70">
        <f t="shared" si="24"/>
        <v>700</v>
      </c>
      <c r="CA23" s="70">
        <f t="shared" si="25"/>
        <v>1400</v>
      </c>
      <c r="CB23" s="70">
        <f t="shared" si="26"/>
        <v>0</v>
      </c>
      <c r="CC23" s="70">
        <f t="shared" si="27"/>
        <v>3500</v>
      </c>
    </row>
    <row r="24" spans="1:81" ht="19.5" customHeight="1" x14ac:dyDescent="0.25">
      <c r="A24" s="100" t="s">
        <v>37</v>
      </c>
      <c r="B24" s="22">
        <v>21</v>
      </c>
      <c r="C24" s="23" t="s">
        <v>80</v>
      </c>
      <c r="D24" s="23" t="s">
        <v>83</v>
      </c>
      <c r="E24" s="22" t="s">
        <v>4</v>
      </c>
      <c r="F24" s="35"/>
      <c r="G24" s="42"/>
      <c r="H24" s="48">
        <v>1</v>
      </c>
      <c r="I24" s="35"/>
      <c r="J24" s="35"/>
      <c r="K24" s="35"/>
      <c r="L24" s="35"/>
      <c r="M24" s="35"/>
      <c r="N24" s="35"/>
      <c r="O24" s="35"/>
      <c r="P24" s="35"/>
      <c r="Q24" s="35"/>
      <c r="R24" s="35"/>
      <c r="S24" s="49"/>
      <c r="T24" s="48"/>
      <c r="U24" s="35">
        <v>4</v>
      </c>
      <c r="V24" s="72"/>
      <c r="W24" s="35"/>
      <c r="X24" s="35"/>
      <c r="Y24" s="35"/>
      <c r="Z24" s="35"/>
      <c r="AA24" s="35"/>
      <c r="AB24" s="35"/>
      <c r="AC24" s="35"/>
      <c r="AD24" s="35"/>
      <c r="AE24" s="35"/>
      <c r="AF24" s="35"/>
      <c r="AG24" s="42"/>
      <c r="AH24" s="35"/>
      <c r="AI24" s="35"/>
      <c r="AJ24" s="35"/>
      <c r="AK24" s="36">
        <v>2000</v>
      </c>
      <c r="AL24" s="50">
        <f t="shared" si="28"/>
        <v>5</v>
      </c>
      <c r="AM24" s="25">
        <f t="shared" si="31"/>
        <v>10000</v>
      </c>
      <c r="AN24" s="2"/>
      <c r="AZ24" s="70">
        <f t="shared" si="0"/>
        <v>2000</v>
      </c>
      <c r="BA24" s="70">
        <f t="shared" si="1"/>
        <v>0</v>
      </c>
      <c r="BB24" s="70">
        <f t="shared" si="2"/>
        <v>0</v>
      </c>
      <c r="BC24" s="70">
        <f t="shared" si="3"/>
        <v>0</v>
      </c>
      <c r="BD24" s="70">
        <f t="shared" si="4"/>
        <v>0</v>
      </c>
      <c r="BE24" s="70">
        <f t="shared" si="5"/>
        <v>0</v>
      </c>
      <c r="BF24" s="70">
        <f t="shared" si="6"/>
        <v>0</v>
      </c>
      <c r="BG24" s="70">
        <f t="shared" si="7"/>
        <v>0</v>
      </c>
      <c r="BH24" s="70">
        <f t="shared" si="8"/>
        <v>0</v>
      </c>
      <c r="BI24" s="70">
        <f t="shared" si="9"/>
        <v>0</v>
      </c>
      <c r="BJ24" s="70">
        <f t="shared" si="10"/>
        <v>0</v>
      </c>
      <c r="BK24" s="70">
        <f t="shared" si="11"/>
        <v>0</v>
      </c>
      <c r="BL24" s="82"/>
      <c r="BM24" s="70">
        <f t="shared" si="12"/>
        <v>0</v>
      </c>
      <c r="BN24" s="70">
        <f t="shared" si="13"/>
        <v>8000</v>
      </c>
      <c r="BO24" s="70"/>
      <c r="BP24" s="70">
        <f t="shared" si="14"/>
        <v>0</v>
      </c>
      <c r="BQ24" s="70">
        <f t="shared" si="15"/>
        <v>0</v>
      </c>
      <c r="BR24" s="70">
        <f t="shared" si="16"/>
        <v>0</v>
      </c>
      <c r="BS24" s="70">
        <f t="shared" si="17"/>
        <v>0</v>
      </c>
      <c r="BT24" s="70">
        <f t="shared" si="18"/>
        <v>0</v>
      </c>
      <c r="BU24" s="70">
        <f t="shared" si="19"/>
        <v>0</v>
      </c>
      <c r="BV24" s="70">
        <f t="shared" si="20"/>
        <v>0</v>
      </c>
      <c r="BW24" s="70">
        <f t="shared" si="21"/>
        <v>0</v>
      </c>
      <c r="BX24" s="70">
        <f t="shared" si="22"/>
        <v>0</v>
      </c>
      <c r="BY24" s="70">
        <f t="shared" si="23"/>
        <v>0</v>
      </c>
      <c r="BZ24" s="70">
        <f t="shared" si="24"/>
        <v>0</v>
      </c>
      <c r="CA24" s="70">
        <f t="shared" si="25"/>
        <v>0</v>
      </c>
      <c r="CB24" s="70">
        <f t="shared" si="26"/>
        <v>0</v>
      </c>
      <c r="CC24" s="70">
        <f t="shared" si="27"/>
        <v>0</v>
      </c>
    </row>
    <row r="25" spans="1:81" ht="19.5" customHeight="1" x14ac:dyDescent="0.25">
      <c r="A25" s="100" t="s">
        <v>37</v>
      </c>
      <c r="B25" s="22">
        <v>24</v>
      </c>
      <c r="C25" s="23" t="s">
        <v>9</v>
      </c>
      <c r="D25" s="23" t="s">
        <v>124</v>
      </c>
      <c r="E25" s="22" t="s">
        <v>4</v>
      </c>
      <c r="F25" s="35"/>
      <c r="G25" s="42"/>
      <c r="H25" s="48"/>
      <c r="I25" s="35"/>
      <c r="J25" s="35"/>
      <c r="K25" s="35"/>
      <c r="L25" s="35"/>
      <c r="M25" s="35"/>
      <c r="N25" s="35"/>
      <c r="O25" s="35"/>
      <c r="P25" s="35"/>
      <c r="Q25" s="35"/>
      <c r="R25" s="35"/>
      <c r="S25" s="49"/>
      <c r="T25" s="48"/>
      <c r="U25" s="35">
        <v>2</v>
      </c>
      <c r="V25" s="72"/>
      <c r="W25" s="35"/>
      <c r="X25" s="35"/>
      <c r="Y25" s="35"/>
      <c r="Z25" s="35"/>
      <c r="AA25" s="35"/>
      <c r="AB25" s="35"/>
      <c r="AC25" s="35"/>
      <c r="AD25" s="35"/>
      <c r="AE25" s="35"/>
      <c r="AF25" s="35"/>
      <c r="AG25" s="42"/>
      <c r="AH25" s="35"/>
      <c r="AI25" s="35"/>
      <c r="AJ25" s="35"/>
      <c r="AK25" s="36">
        <v>1800</v>
      </c>
      <c r="AL25" s="50">
        <f t="shared" si="28"/>
        <v>2</v>
      </c>
      <c r="AM25" s="25">
        <f t="shared" si="31"/>
        <v>3600</v>
      </c>
      <c r="AN25" s="2"/>
      <c r="AZ25" s="70">
        <f t="shared" si="0"/>
        <v>0</v>
      </c>
      <c r="BA25" s="70">
        <f t="shared" si="1"/>
        <v>0</v>
      </c>
      <c r="BB25" s="70">
        <f t="shared" si="2"/>
        <v>0</v>
      </c>
      <c r="BC25" s="70">
        <f t="shared" si="3"/>
        <v>0</v>
      </c>
      <c r="BD25" s="70">
        <f t="shared" si="4"/>
        <v>0</v>
      </c>
      <c r="BE25" s="70">
        <f t="shared" si="5"/>
        <v>0</v>
      </c>
      <c r="BF25" s="70">
        <f t="shared" si="6"/>
        <v>0</v>
      </c>
      <c r="BG25" s="70">
        <f t="shared" si="7"/>
        <v>0</v>
      </c>
      <c r="BH25" s="70">
        <f t="shared" si="8"/>
        <v>0</v>
      </c>
      <c r="BI25" s="70">
        <f t="shared" si="9"/>
        <v>0</v>
      </c>
      <c r="BJ25" s="70">
        <f t="shared" si="10"/>
        <v>0</v>
      </c>
      <c r="BK25" s="70">
        <f t="shared" si="11"/>
        <v>0</v>
      </c>
      <c r="BL25" s="82"/>
      <c r="BM25" s="70">
        <f t="shared" si="12"/>
        <v>0</v>
      </c>
      <c r="BN25" s="70">
        <f t="shared" si="13"/>
        <v>3600</v>
      </c>
      <c r="BO25" s="70"/>
      <c r="BP25" s="70">
        <f t="shared" si="14"/>
        <v>0</v>
      </c>
      <c r="BQ25" s="70">
        <f t="shared" si="15"/>
        <v>0</v>
      </c>
      <c r="BR25" s="70">
        <f t="shared" si="16"/>
        <v>0</v>
      </c>
      <c r="BS25" s="70">
        <f t="shared" si="17"/>
        <v>0</v>
      </c>
      <c r="BT25" s="70">
        <f t="shared" si="18"/>
        <v>0</v>
      </c>
      <c r="BU25" s="70">
        <f t="shared" si="19"/>
        <v>0</v>
      </c>
      <c r="BV25" s="70">
        <f t="shared" si="20"/>
        <v>0</v>
      </c>
      <c r="BW25" s="70">
        <f t="shared" si="21"/>
        <v>0</v>
      </c>
      <c r="BX25" s="70">
        <f t="shared" si="22"/>
        <v>0</v>
      </c>
      <c r="BY25" s="70">
        <f t="shared" si="23"/>
        <v>0</v>
      </c>
      <c r="BZ25" s="70">
        <f t="shared" si="24"/>
        <v>0</v>
      </c>
      <c r="CA25" s="70">
        <f t="shared" si="25"/>
        <v>0</v>
      </c>
      <c r="CB25" s="70">
        <f t="shared" si="26"/>
        <v>0</v>
      </c>
      <c r="CC25" s="70">
        <f t="shared" si="27"/>
        <v>0</v>
      </c>
    </row>
    <row r="26" spans="1:81" ht="24" customHeight="1" x14ac:dyDescent="0.25">
      <c r="A26" s="100"/>
      <c r="B26" s="22"/>
      <c r="C26" s="23" t="s">
        <v>316</v>
      </c>
      <c r="D26" s="23" t="s">
        <v>321</v>
      </c>
      <c r="E26" s="22"/>
      <c r="F26" s="35"/>
      <c r="G26" s="42"/>
      <c r="H26" s="48"/>
      <c r="I26" s="35"/>
      <c r="J26" s="35"/>
      <c r="K26" s="35"/>
      <c r="L26" s="35"/>
      <c r="M26" s="35"/>
      <c r="N26" s="35"/>
      <c r="O26" s="35"/>
      <c r="P26" s="35"/>
      <c r="Q26" s="35"/>
      <c r="R26" s="35"/>
      <c r="S26" s="49"/>
      <c r="T26" s="48"/>
      <c r="U26" s="35">
        <v>2</v>
      </c>
      <c r="V26" s="72"/>
      <c r="W26" s="35"/>
      <c r="X26" s="35"/>
      <c r="Y26" s="35"/>
      <c r="Z26" s="35"/>
      <c r="AA26" s="35"/>
      <c r="AB26" s="35"/>
      <c r="AC26" s="35"/>
      <c r="AD26" s="35"/>
      <c r="AE26" s="35"/>
      <c r="AF26" s="35"/>
      <c r="AG26" s="42"/>
      <c r="AH26" s="35"/>
      <c r="AI26" s="35"/>
      <c r="AJ26" s="35"/>
      <c r="AK26" s="36">
        <v>3000</v>
      </c>
      <c r="AL26" s="50">
        <f t="shared" si="28"/>
        <v>2</v>
      </c>
      <c r="AM26" s="25">
        <f t="shared" si="31"/>
        <v>6000</v>
      </c>
      <c r="AN26" s="2"/>
      <c r="AZ26" s="70">
        <f t="shared" si="0"/>
        <v>0</v>
      </c>
      <c r="BA26" s="70">
        <f t="shared" si="1"/>
        <v>0</v>
      </c>
      <c r="BB26" s="70">
        <f t="shared" si="2"/>
        <v>0</v>
      </c>
      <c r="BC26" s="70">
        <f t="shared" si="3"/>
        <v>0</v>
      </c>
      <c r="BD26" s="70">
        <f t="shared" si="4"/>
        <v>0</v>
      </c>
      <c r="BE26" s="70">
        <f t="shared" si="5"/>
        <v>0</v>
      </c>
      <c r="BF26" s="70">
        <f t="shared" si="6"/>
        <v>0</v>
      </c>
      <c r="BG26" s="70">
        <f t="shared" si="7"/>
        <v>0</v>
      </c>
      <c r="BH26" s="70">
        <f t="shared" si="8"/>
        <v>0</v>
      </c>
      <c r="BI26" s="70">
        <f t="shared" si="9"/>
        <v>0</v>
      </c>
      <c r="BJ26" s="70">
        <f t="shared" si="10"/>
        <v>0</v>
      </c>
      <c r="BK26" s="70">
        <f t="shared" si="11"/>
        <v>0</v>
      </c>
      <c r="BL26" s="82"/>
      <c r="BM26" s="70">
        <f t="shared" si="12"/>
        <v>0</v>
      </c>
      <c r="BN26" s="70"/>
      <c r="BO26" s="70"/>
      <c r="BP26" s="70">
        <f t="shared" si="14"/>
        <v>0</v>
      </c>
      <c r="BQ26" s="70">
        <f t="shared" si="15"/>
        <v>0</v>
      </c>
      <c r="BR26" s="70">
        <f t="shared" si="16"/>
        <v>0</v>
      </c>
      <c r="BS26" s="70">
        <f t="shared" si="17"/>
        <v>0</v>
      </c>
      <c r="BT26" s="70">
        <f t="shared" si="18"/>
        <v>0</v>
      </c>
      <c r="BU26" s="70">
        <f t="shared" si="19"/>
        <v>0</v>
      </c>
      <c r="BV26" s="70">
        <f t="shared" si="20"/>
        <v>0</v>
      </c>
      <c r="BW26" s="70">
        <f t="shared" si="21"/>
        <v>0</v>
      </c>
      <c r="BX26" s="70">
        <f t="shared" si="22"/>
        <v>0</v>
      </c>
      <c r="BY26" s="70">
        <f t="shared" si="23"/>
        <v>0</v>
      </c>
      <c r="BZ26" s="70">
        <f t="shared" si="24"/>
        <v>0</v>
      </c>
      <c r="CA26" s="70">
        <f t="shared" si="25"/>
        <v>0</v>
      </c>
      <c r="CB26" s="70">
        <f t="shared" si="26"/>
        <v>0</v>
      </c>
      <c r="CC26" s="70">
        <f t="shared" si="27"/>
        <v>0</v>
      </c>
    </row>
    <row r="27" spans="1:81" ht="24" customHeight="1" x14ac:dyDescent="0.25">
      <c r="A27" s="100"/>
      <c r="B27" s="22"/>
      <c r="C27" s="23" t="s">
        <v>317</v>
      </c>
      <c r="D27" s="23" t="s">
        <v>322</v>
      </c>
      <c r="E27" s="22"/>
      <c r="F27" s="35"/>
      <c r="G27" s="42"/>
      <c r="H27" s="48"/>
      <c r="I27" s="35"/>
      <c r="J27" s="35"/>
      <c r="K27" s="35"/>
      <c r="L27" s="35"/>
      <c r="M27" s="35"/>
      <c r="N27" s="35"/>
      <c r="O27" s="35"/>
      <c r="P27" s="35"/>
      <c r="Q27" s="35"/>
      <c r="R27" s="35"/>
      <c r="S27" s="49"/>
      <c r="T27" s="48"/>
      <c r="U27" s="35">
        <v>1</v>
      </c>
      <c r="V27" s="72"/>
      <c r="W27" s="35"/>
      <c r="X27" s="35"/>
      <c r="Y27" s="35"/>
      <c r="Z27" s="35"/>
      <c r="AA27" s="35"/>
      <c r="AB27" s="35"/>
      <c r="AC27" s="35"/>
      <c r="AD27" s="35"/>
      <c r="AE27" s="35"/>
      <c r="AF27" s="35"/>
      <c r="AG27" s="42"/>
      <c r="AH27" s="35"/>
      <c r="AI27" s="35"/>
      <c r="AJ27" s="35"/>
      <c r="AK27" s="36">
        <v>3000</v>
      </c>
      <c r="AL27" s="50">
        <f t="shared" si="28"/>
        <v>1</v>
      </c>
      <c r="AM27" s="25">
        <f t="shared" si="31"/>
        <v>3000</v>
      </c>
      <c r="AN27" s="2"/>
      <c r="AZ27" s="70"/>
      <c r="BA27" s="70"/>
      <c r="BB27" s="70"/>
      <c r="BC27" s="70"/>
      <c r="BD27" s="70"/>
      <c r="BE27" s="70"/>
      <c r="BF27" s="70"/>
      <c r="BG27" s="70"/>
      <c r="BH27" s="70"/>
      <c r="BI27" s="70"/>
      <c r="BJ27" s="70"/>
      <c r="BK27" s="70"/>
      <c r="BL27" s="82"/>
      <c r="BM27" s="70"/>
      <c r="BN27" s="70"/>
      <c r="BO27" s="70"/>
      <c r="BP27" s="70"/>
      <c r="BQ27" s="70"/>
      <c r="BR27" s="70"/>
      <c r="BS27" s="70"/>
      <c r="BT27" s="70"/>
      <c r="BU27" s="70"/>
      <c r="BV27" s="70"/>
      <c r="BW27" s="70"/>
      <c r="BX27" s="70"/>
      <c r="BY27" s="70"/>
      <c r="BZ27" s="70"/>
      <c r="CA27" s="70"/>
      <c r="CB27" s="70"/>
      <c r="CC27" s="70"/>
    </row>
    <row r="28" spans="1:81" ht="24" customHeight="1" x14ac:dyDescent="0.25">
      <c r="A28" s="100"/>
      <c r="B28" s="22"/>
      <c r="C28" s="23" t="s">
        <v>318</v>
      </c>
      <c r="D28" s="23" t="s">
        <v>321</v>
      </c>
      <c r="E28" s="22"/>
      <c r="F28" s="35"/>
      <c r="G28" s="42"/>
      <c r="H28" s="48"/>
      <c r="I28" s="35"/>
      <c r="J28" s="35"/>
      <c r="K28" s="35"/>
      <c r="L28" s="35"/>
      <c r="M28" s="35"/>
      <c r="N28" s="35"/>
      <c r="O28" s="35"/>
      <c r="P28" s="35"/>
      <c r="Q28" s="35"/>
      <c r="R28" s="35"/>
      <c r="S28" s="49"/>
      <c r="T28" s="48"/>
      <c r="U28" s="35">
        <v>1</v>
      </c>
      <c r="V28" s="72"/>
      <c r="W28" s="35"/>
      <c r="X28" s="35"/>
      <c r="Y28" s="35"/>
      <c r="Z28" s="35"/>
      <c r="AA28" s="35"/>
      <c r="AB28" s="35"/>
      <c r="AC28" s="35"/>
      <c r="AD28" s="35"/>
      <c r="AE28" s="35"/>
      <c r="AF28" s="35"/>
      <c r="AG28" s="42"/>
      <c r="AH28" s="35"/>
      <c r="AI28" s="35"/>
      <c r="AJ28" s="35"/>
      <c r="AK28" s="36">
        <v>3000</v>
      </c>
      <c r="AL28" s="50">
        <f t="shared" si="28"/>
        <v>1</v>
      </c>
      <c r="AM28" s="25">
        <f t="shared" si="31"/>
        <v>3000</v>
      </c>
      <c r="AN28" s="2"/>
      <c r="AZ28" s="70"/>
      <c r="BA28" s="70"/>
      <c r="BB28" s="70"/>
      <c r="BC28" s="70"/>
      <c r="BD28" s="70"/>
      <c r="BE28" s="70"/>
      <c r="BF28" s="70"/>
      <c r="BG28" s="70"/>
      <c r="BH28" s="70"/>
      <c r="BI28" s="70"/>
      <c r="BJ28" s="70"/>
      <c r="BK28" s="70"/>
      <c r="BL28" s="82"/>
      <c r="BM28" s="70"/>
      <c r="BN28" s="70"/>
      <c r="BO28" s="70"/>
      <c r="BP28" s="70"/>
      <c r="BQ28" s="70"/>
      <c r="BR28" s="70"/>
      <c r="BS28" s="70"/>
      <c r="BT28" s="70"/>
      <c r="BU28" s="70"/>
      <c r="BV28" s="70"/>
      <c r="BW28" s="70"/>
      <c r="BX28" s="70"/>
      <c r="BY28" s="70"/>
      <c r="BZ28" s="70"/>
      <c r="CA28" s="70"/>
      <c r="CB28" s="70"/>
      <c r="CC28" s="70"/>
    </row>
    <row r="29" spans="1:81" ht="24" customHeight="1" x14ac:dyDescent="0.25">
      <c r="A29" s="100"/>
      <c r="B29" s="22"/>
      <c r="C29" s="23" t="s">
        <v>320</v>
      </c>
      <c r="D29" s="23" t="s">
        <v>321</v>
      </c>
      <c r="E29" s="22"/>
      <c r="F29" s="35"/>
      <c r="G29" s="42"/>
      <c r="H29" s="48"/>
      <c r="I29" s="35"/>
      <c r="J29" s="35"/>
      <c r="K29" s="35"/>
      <c r="L29" s="35"/>
      <c r="M29" s="35"/>
      <c r="N29" s="35"/>
      <c r="O29" s="35"/>
      <c r="P29" s="35"/>
      <c r="Q29" s="35"/>
      <c r="R29" s="35"/>
      <c r="S29" s="49"/>
      <c r="T29" s="48"/>
      <c r="U29" s="35">
        <v>1</v>
      </c>
      <c r="V29" s="72"/>
      <c r="W29" s="35"/>
      <c r="X29" s="35"/>
      <c r="Y29" s="35"/>
      <c r="Z29" s="35"/>
      <c r="AA29" s="35"/>
      <c r="AB29" s="35"/>
      <c r="AC29" s="35"/>
      <c r="AD29" s="35"/>
      <c r="AE29" s="35"/>
      <c r="AF29" s="35"/>
      <c r="AG29" s="42"/>
      <c r="AH29" s="35"/>
      <c r="AI29" s="35"/>
      <c r="AJ29" s="35"/>
      <c r="AK29" s="36">
        <v>3000</v>
      </c>
      <c r="AL29" s="50">
        <f t="shared" si="28"/>
        <v>1</v>
      </c>
      <c r="AM29" s="25">
        <f t="shared" si="31"/>
        <v>3000</v>
      </c>
      <c r="AN29" s="2"/>
      <c r="AZ29" s="70"/>
      <c r="BA29" s="70"/>
      <c r="BB29" s="70"/>
      <c r="BC29" s="70"/>
      <c r="BD29" s="70"/>
      <c r="BE29" s="70"/>
      <c r="BF29" s="70"/>
      <c r="BG29" s="70"/>
      <c r="BH29" s="70"/>
      <c r="BI29" s="70"/>
      <c r="BJ29" s="70"/>
      <c r="BK29" s="70"/>
      <c r="BL29" s="82"/>
      <c r="BM29" s="70"/>
      <c r="BN29" s="70"/>
      <c r="BO29" s="70"/>
      <c r="BP29" s="70"/>
      <c r="BQ29" s="70"/>
      <c r="BR29" s="70"/>
      <c r="BS29" s="70"/>
      <c r="BT29" s="70"/>
      <c r="BU29" s="70"/>
      <c r="BV29" s="70"/>
      <c r="BW29" s="70"/>
      <c r="BX29" s="70"/>
      <c r="BY29" s="70"/>
      <c r="BZ29" s="70"/>
      <c r="CA29" s="70"/>
      <c r="CB29" s="70"/>
      <c r="CC29" s="70"/>
    </row>
    <row r="30" spans="1:81" ht="24" customHeight="1" x14ac:dyDescent="0.25">
      <c r="A30" s="100"/>
      <c r="B30" s="22"/>
      <c r="C30" s="23" t="s">
        <v>319</v>
      </c>
      <c r="D30" s="23" t="s">
        <v>321</v>
      </c>
      <c r="E30" s="22"/>
      <c r="F30" s="35"/>
      <c r="G30" s="42"/>
      <c r="H30" s="48"/>
      <c r="I30" s="35"/>
      <c r="J30" s="35"/>
      <c r="K30" s="35"/>
      <c r="L30" s="35"/>
      <c r="M30" s="35"/>
      <c r="N30" s="35"/>
      <c r="O30" s="35"/>
      <c r="P30" s="35"/>
      <c r="Q30" s="35"/>
      <c r="R30" s="35"/>
      <c r="S30" s="49"/>
      <c r="T30" s="48"/>
      <c r="U30" s="35">
        <v>1</v>
      </c>
      <c r="V30" s="72"/>
      <c r="W30" s="35"/>
      <c r="X30" s="35"/>
      <c r="Y30" s="35"/>
      <c r="Z30" s="35"/>
      <c r="AA30" s="35"/>
      <c r="AB30" s="35"/>
      <c r="AC30" s="35"/>
      <c r="AD30" s="35"/>
      <c r="AE30" s="35"/>
      <c r="AF30" s="35"/>
      <c r="AG30" s="42"/>
      <c r="AH30" s="35"/>
      <c r="AI30" s="35"/>
      <c r="AJ30" s="35"/>
      <c r="AK30" s="36">
        <v>3000</v>
      </c>
      <c r="AL30" s="50">
        <f t="shared" si="28"/>
        <v>1</v>
      </c>
      <c r="AM30" s="25">
        <f t="shared" si="31"/>
        <v>3000</v>
      </c>
      <c r="AN30" s="2"/>
      <c r="AZ30" s="70"/>
      <c r="BA30" s="70"/>
      <c r="BB30" s="70"/>
      <c r="BC30" s="70"/>
      <c r="BD30" s="70"/>
      <c r="BE30" s="70"/>
      <c r="BF30" s="70"/>
      <c r="BG30" s="70"/>
      <c r="BH30" s="70"/>
      <c r="BI30" s="70"/>
      <c r="BJ30" s="70"/>
      <c r="BK30" s="70"/>
      <c r="BL30" s="82"/>
      <c r="BM30" s="70"/>
      <c r="BN30" s="70"/>
      <c r="BO30" s="70"/>
      <c r="BP30" s="70"/>
      <c r="BQ30" s="70"/>
      <c r="BR30" s="70"/>
      <c r="BS30" s="70"/>
      <c r="BT30" s="70"/>
      <c r="BU30" s="70"/>
      <c r="BV30" s="70"/>
      <c r="BW30" s="70"/>
      <c r="BX30" s="70"/>
      <c r="BY30" s="70"/>
      <c r="BZ30" s="70"/>
      <c r="CA30" s="70"/>
      <c r="CB30" s="70"/>
      <c r="CC30" s="70"/>
    </row>
    <row r="31" spans="1:81" ht="16.5" customHeight="1" x14ac:dyDescent="0.25">
      <c r="A31" s="202" t="s">
        <v>90</v>
      </c>
      <c r="B31" s="10">
        <v>29</v>
      </c>
      <c r="C31" s="11" t="s">
        <v>89</v>
      </c>
      <c r="D31" s="10" t="s">
        <v>56</v>
      </c>
      <c r="E31" s="10" t="s">
        <v>4</v>
      </c>
      <c r="F31" s="34"/>
      <c r="G31" s="41"/>
      <c r="H31" s="46"/>
      <c r="I31" s="34"/>
      <c r="J31" s="34"/>
      <c r="K31" s="34"/>
      <c r="L31" s="34"/>
      <c r="M31" s="34"/>
      <c r="N31" s="34"/>
      <c r="O31" s="34"/>
      <c r="P31" s="34"/>
      <c r="Q31" s="34"/>
      <c r="R31" s="34"/>
      <c r="S31" s="47"/>
      <c r="T31" s="46"/>
      <c r="U31" s="34">
        <v>1</v>
      </c>
      <c r="V31" s="72"/>
      <c r="W31" s="34"/>
      <c r="X31" s="34"/>
      <c r="Y31" s="34"/>
      <c r="Z31" s="34"/>
      <c r="AA31" s="34"/>
      <c r="AB31" s="34"/>
      <c r="AC31" s="34"/>
      <c r="AD31" s="34"/>
      <c r="AE31" s="34"/>
      <c r="AF31" s="34"/>
      <c r="AG31" s="41"/>
      <c r="AH31" s="34"/>
      <c r="AI31" s="34"/>
      <c r="AJ31" s="34"/>
      <c r="AK31" s="70">
        <v>1500</v>
      </c>
      <c r="AL31" s="50">
        <f t="shared" si="28"/>
        <v>1</v>
      </c>
      <c r="AM31" s="25">
        <f t="shared" si="29"/>
        <v>1500</v>
      </c>
      <c r="AN31" s="2"/>
      <c r="AZ31" s="70">
        <f t="shared" si="0"/>
        <v>0</v>
      </c>
      <c r="BA31" s="70">
        <f t="shared" si="1"/>
        <v>0</v>
      </c>
      <c r="BB31" s="70">
        <f t="shared" si="2"/>
        <v>0</v>
      </c>
      <c r="BC31" s="70">
        <f t="shared" si="3"/>
        <v>0</v>
      </c>
      <c r="BD31" s="70">
        <f t="shared" si="4"/>
        <v>0</v>
      </c>
      <c r="BE31" s="70">
        <f t="shared" si="5"/>
        <v>0</v>
      </c>
      <c r="BF31" s="70">
        <f t="shared" si="6"/>
        <v>0</v>
      </c>
      <c r="BG31" s="70">
        <f t="shared" si="7"/>
        <v>0</v>
      </c>
      <c r="BH31" s="70">
        <f t="shared" si="8"/>
        <v>0</v>
      </c>
      <c r="BI31" s="70">
        <f t="shared" si="9"/>
        <v>0</v>
      </c>
      <c r="BJ31" s="70">
        <f t="shared" si="10"/>
        <v>0</v>
      </c>
      <c r="BK31" s="70">
        <f t="shared" si="11"/>
        <v>0</v>
      </c>
      <c r="BL31" s="82"/>
      <c r="BM31" s="70">
        <f t="shared" si="12"/>
        <v>0</v>
      </c>
      <c r="BN31" s="70">
        <f t="shared" si="13"/>
        <v>1500</v>
      </c>
      <c r="BO31" s="70"/>
      <c r="BP31" s="70">
        <f t="shared" si="14"/>
        <v>0</v>
      </c>
      <c r="BQ31" s="70">
        <f t="shared" si="15"/>
        <v>0</v>
      </c>
      <c r="BR31" s="70">
        <f t="shared" si="16"/>
        <v>0</v>
      </c>
      <c r="BS31" s="70">
        <f t="shared" si="17"/>
        <v>0</v>
      </c>
      <c r="BT31" s="70">
        <f t="shared" si="18"/>
        <v>0</v>
      </c>
      <c r="BU31" s="70">
        <f t="shared" si="19"/>
        <v>0</v>
      </c>
      <c r="BV31" s="70">
        <f t="shared" si="20"/>
        <v>0</v>
      </c>
      <c r="BW31" s="70">
        <f t="shared" si="21"/>
        <v>0</v>
      </c>
      <c r="BX31" s="70">
        <f t="shared" si="22"/>
        <v>0</v>
      </c>
      <c r="BY31" s="70">
        <f t="shared" si="23"/>
        <v>0</v>
      </c>
      <c r="BZ31" s="70">
        <f t="shared" si="24"/>
        <v>0</v>
      </c>
      <c r="CA31" s="70">
        <f t="shared" si="25"/>
        <v>0</v>
      </c>
      <c r="CB31" s="70">
        <f t="shared" si="26"/>
        <v>0</v>
      </c>
      <c r="CC31" s="70">
        <f t="shared" si="27"/>
        <v>0</v>
      </c>
    </row>
    <row r="32" spans="1:81" ht="15" customHeight="1" x14ac:dyDescent="0.25">
      <c r="A32" s="221"/>
      <c r="B32" s="10">
        <v>30</v>
      </c>
      <c r="C32" s="11" t="s">
        <v>91</v>
      </c>
      <c r="D32" s="10" t="s">
        <v>92</v>
      </c>
      <c r="E32" s="10" t="s">
        <v>4</v>
      </c>
      <c r="F32" s="34"/>
      <c r="G32" s="41"/>
      <c r="H32" s="46"/>
      <c r="I32" s="34"/>
      <c r="J32" s="34"/>
      <c r="K32" s="34"/>
      <c r="L32" s="34"/>
      <c r="M32" s="34"/>
      <c r="N32" s="34"/>
      <c r="O32" s="34"/>
      <c r="P32" s="34"/>
      <c r="Q32" s="34"/>
      <c r="R32" s="34"/>
      <c r="S32" s="47"/>
      <c r="T32" s="46"/>
      <c r="U32" s="34">
        <v>1</v>
      </c>
      <c r="V32" s="72"/>
      <c r="W32" s="34">
        <v>1</v>
      </c>
      <c r="X32" s="34"/>
      <c r="Y32" s="34"/>
      <c r="Z32" s="34"/>
      <c r="AA32" s="34"/>
      <c r="AB32" s="34"/>
      <c r="AC32" s="34"/>
      <c r="AD32" s="34"/>
      <c r="AE32" s="34"/>
      <c r="AF32" s="34"/>
      <c r="AG32" s="41"/>
      <c r="AH32" s="34"/>
      <c r="AI32" s="34"/>
      <c r="AJ32" s="34"/>
      <c r="AK32" s="70">
        <v>3000</v>
      </c>
      <c r="AL32" s="50">
        <f t="shared" si="28"/>
        <v>2</v>
      </c>
      <c r="AM32" s="25">
        <f t="shared" si="29"/>
        <v>6000</v>
      </c>
      <c r="AN32" s="2"/>
      <c r="AZ32" s="70">
        <f t="shared" si="0"/>
        <v>0</v>
      </c>
      <c r="BA32" s="70">
        <f t="shared" si="1"/>
        <v>0</v>
      </c>
      <c r="BB32" s="70">
        <f t="shared" si="2"/>
        <v>0</v>
      </c>
      <c r="BC32" s="70">
        <f t="shared" si="3"/>
        <v>0</v>
      </c>
      <c r="BD32" s="70">
        <f t="shared" si="4"/>
        <v>0</v>
      </c>
      <c r="BE32" s="70">
        <f t="shared" si="5"/>
        <v>0</v>
      </c>
      <c r="BF32" s="70">
        <f t="shared" si="6"/>
        <v>0</v>
      </c>
      <c r="BG32" s="70">
        <f t="shared" si="7"/>
        <v>0</v>
      </c>
      <c r="BH32" s="70">
        <f t="shared" si="8"/>
        <v>0</v>
      </c>
      <c r="BI32" s="70">
        <f t="shared" si="9"/>
        <v>0</v>
      </c>
      <c r="BJ32" s="70">
        <f t="shared" si="10"/>
        <v>0</v>
      </c>
      <c r="BK32" s="70">
        <f t="shared" si="11"/>
        <v>0</v>
      </c>
      <c r="BL32" s="82"/>
      <c r="BM32" s="70">
        <f t="shared" si="12"/>
        <v>0</v>
      </c>
      <c r="BN32" s="70">
        <f t="shared" si="13"/>
        <v>3000</v>
      </c>
      <c r="BO32" s="70"/>
      <c r="BP32" s="70">
        <f t="shared" si="14"/>
        <v>3000</v>
      </c>
      <c r="BQ32" s="70">
        <f t="shared" si="15"/>
        <v>0</v>
      </c>
      <c r="BR32" s="70">
        <f t="shared" si="16"/>
        <v>0</v>
      </c>
      <c r="BS32" s="70">
        <f t="shared" si="17"/>
        <v>0</v>
      </c>
      <c r="BT32" s="70">
        <f t="shared" si="18"/>
        <v>0</v>
      </c>
      <c r="BU32" s="70">
        <f t="shared" si="19"/>
        <v>0</v>
      </c>
      <c r="BV32" s="70">
        <f t="shared" si="20"/>
        <v>0</v>
      </c>
      <c r="BW32" s="70">
        <f t="shared" si="21"/>
        <v>0</v>
      </c>
      <c r="BX32" s="70">
        <f t="shared" si="22"/>
        <v>0</v>
      </c>
      <c r="BY32" s="70">
        <f t="shared" si="23"/>
        <v>0</v>
      </c>
      <c r="BZ32" s="70">
        <f t="shared" si="24"/>
        <v>0</v>
      </c>
      <c r="CA32" s="70">
        <f t="shared" si="25"/>
        <v>0</v>
      </c>
      <c r="CB32" s="70">
        <f t="shared" si="26"/>
        <v>0</v>
      </c>
      <c r="CC32" s="70">
        <f t="shared" si="27"/>
        <v>0</v>
      </c>
    </row>
    <row r="33" spans="1:81" ht="31.5" customHeight="1" x14ac:dyDescent="0.25">
      <c r="A33" s="100" t="s">
        <v>156</v>
      </c>
      <c r="B33" s="22">
        <v>31</v>
      </c>
      <c r="C33" s="23" t="s">
        <v>157</v>
      </c>
      <c r="D33" s="23" t="s">
        <v>207</v>
      </c>
      <c r="E33" s="22" t="s">
        <v>4</v>
      </c>
      <c r="F33" s="35"/>
      <c r="G33" s="42"/>
      <c r="H33" s="48"/>
      <c r="I33" s="35">
        <v>1</v>
      </c>
      <c r="J33" s="35"/>
      <c r="K33" s="35"/>
      <c r="L33" s="35"/>
      <c r="M33" s="35"/>
      <c r="N33" s="35"/>
      <c r="O33" s="35"/>
      <c r="P33" s="35"/>
      <c r="Q33" s="35"/>
      <c r="R33" s="35"/>
      <c r="S33" s="49"/>
      <c r="T33" s="48"/>
      <c r="U33" s="35">
        <v>2</v>
      </c>
      <c r="V33" s="72"/>
      <c r="W33" s="35">
        <v>1</v>
      </c>
      <c r="X33" s="35"/>
      <c r="Y33" s="35"/>
      <c r="Z33" s="35"/>
      <c r="AA33" s="35"/>
      <c r="AB33" s="35"/>
      <c r="AC33" s="35"/>
      <c r="AD33" s="35"/>
      <c r="AE33" s="35"/>
      <c r="AF33" s="35"/>
      <c r="AG33" s="42"/>
      <c r="AH33" s="35"/>
      <c r="AI33" s="35"/>
      <c r="AJ33" s="35"/>
      <c r="AK33" s="36">
        <v>5500</v>
      </c>
      <c r="AL33" s="50">
        <f t="shared" si="28"/>
        <v>4</v>
      </c>
      <c r="AM33" s="25">
        <f t="shared" si="29"/>
        <v>22000</v>
      </c>
      <c r="AN33" s="2"/>
      <c r="AZ33" s="70">
        <f t="shared" si="0"/>
        <v>0</v>
      </c>
      <c r="BA33" s="70">
        <f t="shared" si="1"/>
        <v>5500</v>
      </c>
      <c r="BB33" s="70">
        <f t="shared" si="2"/>
        <v>0</v>
      </c>
      <c r="BC33" s="70">
        <f t="shared" si="3"/>
        <v>0</v>
      </c>
      <c r="BD33" s="70">
        <f t="shared" si="4"/>
        <v>0</v>
      </c>
      <c r="BE33" s="70">
        <f t="shared" si="5"/>
        <v>0</v>
      </c>
      <c r="BF33" s="70">
        <f t="shared" si="6"/>
        <v>0</v>
      </c>
      <c r="BG33" s="70">
        <f t="shared" si="7"/>
        <v>0</v>
      </c>
      <c r="BH33" s="70">
        <f t="shared" si="8"/>
        <v>0</v>
      </c>
      <c r="BI33" s="70">
        <f t="shared" si="9"/>
        <v>0</v>
      </c>
      <c r="BJ33" s="70">
        <f t="shared" si="10"/>
        <v>0</v>
      </c>
      <c r="BK33" s="70">
        <f t="shared" si="11"/>
        <v>0</v>
      </c>
      <c r="BL33" s="82"/>
      <c r="BM33" s="70">
        <f t="shared" si="12"/>
        <v>0</v>
      </c>
      <c r="BN33" s="70">
        <f t="shared" si="13"/>
        <v>11000</v>
      </c>
      <c r="BO33" s="70"/>
      <c r="BP33" s="70">
        <f t="shared" si="14"/>
        <v>5500</v>
      </c>
      <c r="BQ33" s="70">
        <f t="shared" si="15"/>
        <v>0</v>
      </c>
      <c r="BR33" s="70">
        <f t="shared" si="16"/>
        <v>0</v>
      </c>
      <c r="BS33" s="70">
        <f t="shared" si="17"/>
        <v>0</v>
      </c>
      <c r="BT33" s="70">
        <f t="shared" si="18"/>
        <v>0</v>
      </c>
      <c r="BU33" s="70">
        <f t="shared" si="19"/>
        <v>0</v>
      </c>
      <c r="BV33" s="70">
        <f t="shared" si="20"/>
        <v>0</v>
      </c>
      <c r="BW33" s="70">
        <f t="shared" si="21"/>
        <v>0</v>
      </c>
      <c r="BX33" s="70">
        <f t="shared" si="22"/>
        <v>0</v>
      </c>
      <c r="BY33" s="70">
        <f t="shared" si="23"/>
        <v>0</v>
      </c>
      <c r="BZ33" s="70">
        <f t="shared" si="24"/>
        <v>0</v>
      </c>
      <c r="CA33" s="70">
        <f t="shared" si="25"/>
        <v>0</v>
      </c>
      <c r="CB33" s="70">
        <f t="shared" si="26"/>
        <v>0</v>
      </c>
      <c r="CC33" s="70">
        <f t="shared" si="27"/>
        <v>0</v>
      </c>
    </row>
    <row r="34" spans="1:81" ht="18.75" customHeight="1" x14ac:dyDescent="0.25">
      <c r="A34" s="100" t="s">
        <v>156</v>
      </c>
      <c r="B34" s="22">
        <v>34</v>
      </c>
      <c r="C34" s="23" t="s">
        <v>64</v>
      </c>
      <c r="D34" s="23" t="s">
        <v>207</v>
      </c>
      <c r="E34" s="22" t="s">
        <v>4</v>
      </c>
      <c r="F34" s="35"/>
      <c r="G34" s="42"/>
      <c r="H34" s="48"/>
      <c r="I34" s="35">
        <v>4</v>
      </c>
      <c r="J34" s="35"/>
      <c r="K34" s="35"/>
      <c r="L34" s="35"/>
      <c r="M34" s="35"/>
      <c r="N34" s="35"/>
      <c r="O34" s="35"/>
      <c r="P34" s="35"/>
      <c r="Q34" s="35"/>
      <c r="R34" s="35"/>
      <c r="S34" s="49">
        <v>2</v>
      </c>
      <c r="T34" s="48"/>
      <c r="U34" s="35">
        <v>2</v>
      </c>
      <c r="V34" s="72"/>
      <c r="W34" s="35"/>
      <c r="X34" s="35"/>
      <c r="Y34" s="35"/>
      <c r="Z34" s="35"/>
      <c r="AA34" s="35"/>
      <c r="AB34" s="35"/>
      <c r="AC34" s="35"/>
      <c r="AD34" s="35"/>
      <c r="AE34" s="35"/>
      <c r="AF34" s="35">
        <v>1</v>
      </c>
      <c r="AG34" s="42"/>
      <c r="AH34" s="35">
        <v>2</v>
      </c>
      <c r="AI34" s="35"/>
      <c r="AJ34" s="35">
        <v>5</v>
      </c>
      <c r="AK34" s="36">
        <v>2100</v>
      </c>
      <c r="AL34" s="50">
        <f t="shared" si="28"/>
        <v>16</v>
      </c>
      <c r="AM34" s="25">
        <f t="shared" si="29"/>
        <v>33600</v>
      </c>
      <c r="AN34" s="2"/>
      <c r="AZ34" s="70">
        <f t="shared" si="0"/>
        <v>0</v>
      </c>
      <c r="BA34" s="70">
        <f t="shared" si="1"/>
        <v>8400</v>
      </c>
      <c r="BB34" s="70">
        <f t="shared" si="2"/>
        <v>0</v>
      </c>
      <c r="BC34" s="70">
        <f t="shared" si="3"/>
        <v>0</v>
      </c>
      <c r="BD34" s="70">
        <f t="shared" si="4"/>
        <v>0</v>
      </c>
      <c r="BE34" s="70">
        <f t="shared" si="5"/>
        <v>0</v>
      </c>
      <c r="BF34" s="70">
        <f t="shared" si="6"/>
        <v>0</v>
      </c>
      <c r="BG34" s="70">
        <f t="shared" si="7"/>
        <v>0</v>
      </c>
      <c r="BH34" s="70">
        <f t="shared" si="8"/>
        <v>0</v>
      </c>
      <c r="BI34" s="70">
        <f t="shared" si="9"/>
        <v>0</v>
      </c>
      <c r="BJ34" s="70">
        <f t="shared" si="10"/>
        <v>0</v>
      </c>
      <c r="BK34" s="70">
        <f t="shared" si="11"/>
        <v>4200</v>
      </c>
      <c r="BL34" s="82"/>
      <c r="BM34" s="70">
        <f t="shared" si="12"/>
        <v>0</v>
      </c>
      <c r="BN34" s="70">
        <f t="shared" si="13"/>
        <v>4200</v>
      </c>
      <c r="BO34" s="70"/>
      <c r="BP34" s="70">
        <f t="shared" si="14"/>
        <v>0</v>
      </c>
      <c r="BQ34" s="70">
        <f t="shared" si="15"/>
        <v>0</v>
      </c>
      <c r="BR34" s="70">
        <f t="shared" si="16"/>
        <v>0</v>
      </c>
      <c r="BS34" s="70">
        <f t="shared" si="17"/>
        <v>0</v>
      </c>
      <c r="BT34" s="70">
        <f t="shared" si="18"/>
        <v>0</v>
      </c>
      <c r="BU34" s="70">
        <f t="shared" si="19"/>
        <v>0</v>
      </c>
      <c r="BV34" s="70">
        <f t="shared" si="20"/>
        <v>0</v>
      </c>
      <c r="BW34" s="70">
        <f t="shared" si="21"/>
        <v>0</v>
      </c>
      <c r="BX34" s="70">
        <f t="shared" si="22"/>
        <v>0</v>
      </c>
      <c r="BY34" s="70">
        <f t="shared" si="23"/>
        <v>2100</v>
      </c>
      <c r="BZ34" s="70">
        <f t="shared" si="24"/>
        <v>0</v>
      </c>
      <c r="CA34" s="70">
        <f t="shared" si="25"/>
        <v>4200</v>
      </c>
      <c r="CB34" s="70">
        <f t="shared" si="26"/>
        <v>0</v>
      </c>
      <c r="CC34" s="70">
        <f t="shared" si="27"/>
        <v>10500</v>
      </c>
    </row>
    <row r="35" spans="1:81" ht="15.75" customHeight="1" x14ac:dyDescent="0.25">
      <c r="A35" s="100" t="s">
        <v>156</v>
      </c>
      <c r="B35" s="22">
        <v>35</v>
      </c>
      <c r="C35" s="23" t="s">
        <v>162</v>
      </c>
      <c r="D35" s="23" t="s">
        <v>207</v>
      </c>
      <c r="E35" s="22" t="s">
        <v>4</v>
      </c>
      <c r="F35" s="35"/>
      <c r="G35" s="42"/>
      <c r="H35" s="48">
        <v>3</v>
      </c>
      <c r="I35" s="35">
        <v>1</v>
      </c>
      <c r="J35" s="35">
        <v>5</v>
      </c>
      <c r="K35" s="35">
        <v>4</v>
      </c>
      <c r="L35" s="35">
        <v>4</v>
      </c>
      <c r="M35" s="35">
        <v>4</v>
      </c>
      <c r="N35" s="35">
        <v>4</v>
      </c>
      <c r="O35" s="35">
        <v>4</v>
      </c>
      <c r="P35" s="35">
        <v>4</v>
      </c>
      <c r="Q35" s="35">
        <v>4</v>
      </c>
      <c r="R35" s="35">
        <v>4</v>
      </c>
      <c r="S35" s="49">
        <v>1</v>
      </c>
      <c r="T35" s="48">
        <v>6</v>
      </c>
      <c r="U35" s="35">
        <v>10</v>
      </c>
      <c r="V35" s="72"/>
      <c r="W35" s="35">
        <v>6</v>
      </c>
      <c r="X35" s="35">
        <v>8</v>
      </c>
      <c r="Y35" s="35">
        <v>6</v>
      </c>
      <c r="Z35" s="35">
        <v>4</v>
      </c>
      <c r="AA35" s="35">
        <v>15</v>
      </c>
      <c r="AB35" s="35">
        <v>13</v>
      </c>
      <c r="AC35" s="35">
        <v>4</v>
      </c>
      <c r="AD35" s="35">
        <v>4</v>
      </c>
      <c r="AE35" s="35">
        <v>12</v>
      </c>
      <c r="AF35" s="35">
        <v>3</v>
      </c>
      <c r="AG35" s="42">
        <v>1</v>
      </c>
      <c r="AH35" s="35"/>
      <c r="AI35" s="35"/>
      <c r="AJ35" s="35"/>
      <c r="AK35" s="36">
        <v>2100</v>
      </c>
      <c r="AL35" s="50">
        <f t="shared" si="28"/>
        <v>134</v>
      </c>
      <c r="AM35" s="25">
        <f t="shared" si="29"/>
        <v>281400</v>
      </c>
      <c r="AN35" s="2"/>
      <c r="AZ35" s="70">
        <f t="shared" si="0"/>
        <v>6300</v>
      </c>
      <c r="BA35" s="70">
        <f t="shared" si="1"/>
        <v>2100</v>
      </c>
      <c r="BB35" s="70">
        <f t="shared" si="2"/>
        <v>10500</v>
      </c>
      <c r="BC35" s="70">
        <f t="shared" si="3"/>
        <v>8400</v>
      </c>
      <c r="BD35" s="70">
        <f t="shared" si="4"/>
        <v>8400</v>
      </c>
      <c r="BE35" s="70">
        <f t="shared" si="5"/>
        <v>8400</v>
      </c>
      <c r="BF35" s="70">
        <f t="shared" si="6"/>
        <v>8400</v>
      </c>
      <c r="BG35" s="70">
        <f t="shared" si="7"/>
        <v>8400</v>
      </c>
      <c r="BH35" s="70">
        <f t="shared" si="8"/>
        <v>8400</v>
      </c>
      <c r="BI35" s="70">
        <f t="shared" si="9"/>
        <v>8400</v>
      </c>
      <c r="BJ35" s="70">
        <f t="shared" si="10"/>
        <v>8400</v>
      </c>
      <c r="BK35" s="70">
        <f t="shared" si="11"/>
        <v>2100</v>
      </c>
      <c r="BL35" s="82"/>
      <c r="BM35" s="70">
        <f t="shared" si="12"/>
        <v>12600</v>
      </c>
      <c r="BN35" s="70">
        <f t="shared" si="13"/>
        <v>21000</v>
      </c>
      <c r="BO35" s="70"/>
      <c r="BP35" s="70">
        <f t="shared" si="14"/>
        <v>12600</v>
      </c>
      <c r="BQ35" s="70">
        <f t="shared" si="15"/>
        <v>16800</v>
      </c>
      <c r="BR35" s="70">
        <f t="shared" si="16"/>
        <v>12600</v>
      </c>
      <c r="BS35" s="70">
        <f t="shared" si="17"/>
        <v>8400</v>
      </c>
      <c r="BT35" s="70">
        <f t="shared" si="18"/>
        <v>31500</v>
      </c>
      <c r="BU35" s="70">
        <f t="shared" si="19"/>
        <v>27300</v>
      </c>
      <c r="BV35" s="70">
        <f t="shared" si="20"/>
        <v>8400</v>
      </c>
      <c r="BW35" s="70">
        <f t="shared" si="21"/>
        <v>8400</v>
      </c>
      <c r="BX35" s="70">
        <f t="shared" si="22"/>
        <v>25200</v>
      </c>
      <c r="BY35" s="70">
        <f t="shared" si="23"/>
        <v>6300</v>
      </c>
      <c r="BZ35" s="70">
        <f t="shared" si="24"/>
        <v>2100</v>
      </c>
      <c r="CA35" s="70">
        <f t="shared" si="25"/>
        <v>0</v>
      </c>
      <c r="CB35" s="70">
        <f t="shared" si="26"/>
        <v>0</v>
      </c>
      <c r="CC35" s="70">
        <f t="shared" si="27"/>
        <v>0</v>
      </c>
    </row>
    <row r="36" spans="1:81" ht="51" customHeight="1" x14ac:dyDescent="0.25">
      <c r="A36" s="101" t="s">
        <v>10</v>
      </c>
      <c r="B36" s="10">
        <v>48</v>
      </c>
      <c r="C36" s="11" t="s">
        <v>11</v>
      </c>
      <c r="D36" s="11" t="s">
        <v>109</v>
      </c>
      <c r="E36" s="10" t="s">
        <v>4</v>
      </c>
      <c r="F36" s="34"/>
      <c r="G36" s="41"/>
      <c r="H36" s="46"/>
      <c r="I36" s="34"/>
      <c r="J36" s="34"/>
      <c r="K36" s="34"/>
      <c r="L36" s="34"/>
      <c r="M36" s="34"/>
      <c r="N36" s="34"/>
      <c r="O36" s="34"/>
      <c r="P36" s="34"/>
      <c r="Q36" s="34"/>
      <c r="R36" s="34"/>
      <c r="S36" s="47"/>
      <c r="T36" s="46"/>
      <c r="U36" s="34">
        <v>1</v>
      </c>
      <c r="V36" s="72"/>
      <c r="W36" s="34"/>
      <c r="X36" s="34"/>
      <c r="Y36" s="34"/>
      <c r="Z36" s="34"/>
      <c r="AA36" s="34"/>
      <c r="AB36" s="34"/>
      <c r="AC36" s="34"/>
      <c r="AD36" s="34"/>
      <c r="AE36" s="34"/>
      <c r="AF36" s="34"/>
      <c r="AG36" s="41"/>
      <c r="AH36" s="34"/>
      <c r="AI36" s="34"/>
      <c r="AJ36" s="34"/>
      <c r="AK36" s="70">
        <v>4000</v>
      </c>
      <c r="AL36" s="50">
        <f t="shared" si="28"/>
        <v>1</v>
      </c>
      <c r="AM36" s="25">
        <f t="shared" si="29"/>
        <v>4000</v>
      </c>
      <c r="AN36" s="2"/>
      <c r="AZ36" s="70">
        <f t="shared" si="0"/>
        <v>0</v>
      </c>
      <c r="BA36" s="70">
        <f t="shared" si="1"/>
        <v>0</v>
      </c>
      <c r="BB36" s="70">
        <f t="shared" si="2"/>
        <v>0</v>
      </c>
      <c r="BC36" s="70">
        <f t="shared" si="3"/>
        <v>0</v>
      </c>
      <c r="BD36" s="70">
        <f t="shared" si="4"/>
        <v>0</v>
      </c>
      <c r="BE36" s="70">
        <f t="shared" si="5"/>
        <v>0</v>
      </c>
      <c r="BF36" s="70">
        <f t="shared" si="6"/>
        <v>0</v>
      </c>
      <c r="BG36" s="70">
        <f t="shared" si="7"/>
        <v>0</v>
      </c>
      <c r="BH36" s="70">
        <f t="shared" si="8"/>
        <v>0</v>
      </c>
      <c r="BI36" s="70">
        <f t="shared" si="9"/>
        <v>0</v>
      </c>
      <c r="BJ36" s="70">
        <f t="shared" si="10"/>
        <v>0</v>
      </c>
      <c r="BK36" s="70">
        <f t="shared" si="11"/>
        <v>0</v>
      </c>
      <c r="BL36" s="82"/>
      <c r="BM36" s="70">
        <f t="shared" si="12"/>
        <v>0</v>
      </c>
      <c r="BN36" s="70">
        <f t="shared" si="13"/>
        <v>4000</v>
      </c>
      <c r="BO36" s="70"/>
      <c r="BP36" s="70">
        <f t="shared" si="14"/>
        <v>0</v>
      </c>
      <c r="BQ36" s="70">
        <f t="shared" si="15"/>
        <v>0</v>
      </c>
      <c r="BR36" s="70">
        <f t="shared" si="16"/>
        <v>0</v>
      </c>
      <c r="BS36" s="70">
        <f t="shared" si="17"/>
        <v>0</v>
      </c>
      <c r="BT36" s="70">
        <f t="shared" si="18"/>
        <v>0</v>
      </c>
      <c r="BU36" s="70">
        <f t="shared" si="19"/>
        <v>0</v>
      </c>
      <c r="BV36" s="70">
        <f t="shared" si="20"/>
        <v>0</v>
      </c>
      <c r="BW36" s="70">
        <f t="shared" si="21"/>
        <v>0</v>
      </c>
      <c r="BX36" s="70">
        <f t="shared" si="22"/>
        <v>0</v>
      </c>
      <c r="BY36" s="70">
        <f t="shared" si="23"/>
        <v>0</v>
      </c>
      <c r="BZ36" s="70">
        <f t="shared" si="24"/>
        <v>0</v>
      </c>
      <c r="CA36" s="70">
        <f t="shared" si="25"/>
        <v>0</v>
      </c>
      <c r="CB36" s="70">
        <f t="shared" si="26"/>
        <v>0</v>
      </c>
      <c r="CC36" s="70">
        <f t="shared" si="27"/>
        <v>0</v>
      </c>
    </row>
    <row r="37" spans="1:81" ht="15.75" customHeight="1" x14ac:dyDescent="0.25">
      <c r="A37" s="101" t="s">
        <v>10</v>
      </c>
      <c r="B37" s="10">
        <v>49</v>
      </c>
      <c r="C37" s="11" t="s">
        <v>12</v>
      </c>
      <c r="D37" s="11" t="s">
        <v>42</v>
      </c>
      <c r="E37" s="10" t="s">
        <v>4</v>
      </c>
      <c r="F37" s="34"/>
      <c r="G37" s="41"/>
      <c r="H37" s="46"/>
      <c r="I37" s="34"/>
      <c r="J37" s="34"/>
      <c r="K37" s="34"/>
      <c r="L37" s="34"/>
      <c r="M37" s="34"/>
      <c r="N37" s="34"/>
      <c r="O37" s="34"/>
      <c r="P37" s="34"/>
      <c r="Q37" s="34"/>
      <c r="R37" s="34"/>
      <c r="S37" s="47"/>
      <c r="T37" s="46"/>
      <c r="U37" s="34">
        <v>3</v>
      </c>
      <c r="V37" s="72"/>
      <c r="W37" s="34"/>
      <c r="X37" s="34"/>
      <c r="Y37" s="34"/>
      <c r="Z37" s="34"/>
      <c r="AA37" s="34"/>
      <c r="AB37" s="34"/>
      <c r="AC37" s="34"/>
      <c r="AD37" s="34"/>
      <c r="AE37" s="34"/>
      <c r="AF37" s="34"/>
      <c r="AG37" s="41"/>
      <c r="AH37" s="34"/>
      <c r="AI37" s="34"/>
      <c r="AJ37" s="34"/>
      <c r="AK37" s="70">
        <v>2000</v>
      </c>
      <c r="AL37" s="50">
        <f t="shared" si="28"/>
        <v>3</v>
      </c>
      <c r="AM37" s="25">
        <f t="shared" si="29"/>
        <v>6000</v>
      </c>
      <c r="AN37" s="2"/>
      <c r="AZ37" s="70">
        <f t="shared" si="0"/>
        <v>0</v>
      </c>
      <c r="BA37" s="70">
        <f t="shared" si="1"/>
        <v>0</v>
      </c>
      <c r="BB37" s="70">
        <f t="shared" si="2"/>
        <v>0</v>
      </c>
      <c r="BC37" s="70">
        <f t="shared" si="3"/>
        <v>0</v>
      </c>
      <c r="BD37" s="70">
        <f t="shared" si="4"/>
        <v>0</v>
      </c>
      <c r="BE37" s="70">
        <f t="shared" si="5"/>
        <v>0</v>
      </c>
      <c r="BF37" s="70">
        <f t="shared" si="6"/>
        <v>0</v>
      </c>
      <c r="BG37" s="70">
        <f t="shared" si="7"/>
        <v>0</v>
      </c>
      <c r="BH37" s="70">
        <f t="shared" si="8"/>
        <v>0</v>
      </c>
      <c r="BI37" s="70">
        <f t="shared" si="9"/>
        <v>0</v>
      </c>
      <c r="BJ37" s="70">
        <f t="shared" si="10"/>
        <v>0</v>
      </c>
      <c r="BK37" s="70">
        <f t="shared" si="11"/>
        <v>0</v>
      </c>
      <c r="BL37" s="82"/>
      <c r="BM37" s="70">
        <f t="shared" si="12"/>
        <v>0</v>
      </c>
      <c r="BN37" s="70">
        <f t="shared" si="13"/>
        <v>6000</v>
      </c>
      <c r="BO37" s="70"/>
      <c r="BP37" s="70">
        <f t="shared" si="14"/>
        <v>0</v>
      </c>
      <c r="BQ37" s="70">
        <f t="shared" si="15"/>
        <v>0</v>
      </c>
      <c r="BR37" s="70">
        <f t="shared" si="16"/>
        <v>0</v>
      </c>
      <c r="BS37" s="70">
        <f t="shared" si="17"/>
        <v>0</v>
      </c>
      <c r="BT37" s="70">
        <f t="shared" si="18"/>
        <v>0</v>
      </c>
      <c r="BU37" s="70">
        <f t="shared" si="19"/>
        <v>0</v>
      </c>
      <c r="BV37" s="70">
        <f t="shared" si="20"/>
        <v>0</v>
      </c>
      <c r="BW37" s="70">
        <f t="shared" si="21"/>
        <v>0</v>
      </c>
      <c r="BX37" s="70">
        <f t="shared" si="22"/>
        <v>0</v>
      </c>
      <c r="BY37" s="70">
        <f t="shared" si="23"/>
        <v>0</v>
      </c>
      <c r="BZ37" s="70">
        <f t="shared" si="24"/>
        <v>0</v>
      </c>
      <c r="CA37" s="70">
        <f t="shared" si="25"/>
        <v>0</v>
      </c>
      <c r="CB37" s="70">
        <f t="shared" si="26"/>
        <v>0</v>
      </c>
      <c r="CC37" s="70">
        <f t="shared" si="27"/>
        <v>0</v>
      </c>
    </row>
    <row r="38" spans="1:81" ht="56.25" customHeight="1" x14ac:dyDescent="0.25">
      <c r="A38" s="101" t="s">
        <v>10</v>
      </c>
      <c r="B38" s="10">
        <v>50</v>
      </c>
      <c r="C38" s="11" t="s">
        <v>13</v>
      </c>
      <c r="D38" s="11" t="s">
        <v>110</v>
      </c>
      <c r="E38" s="10" t="s">
        <v>4</v>
      </c>
      <c r="F38" s="34"/>
      <c r="G38" s="41"/>
      <c r="H38" s="46"/>
      <c r="I38" s="34"/>
      <c r="J38" s="34"/>
      <c r="K38" s="34"/>
      <c r="L38" s="34"/>
      <c r="M38" s="34"/>
      <c r="N38" s="34"/>
      <c r="O38" s="34"/>
      <c r="P38" s="34"/>
      <c r="Q38" s="34"/>
      <c r="R38" s="34"/>
      <c r="S38" s="47"/>
      <c r="T38" s="46"/>
      <c r="U38" s="34">
        <v>1</v>
      </c>
      <c r="V38" s="72"/>
      <c r="W38" s="34"/>
      <c r="X38" s="34"/>
      <c r="Y38" s="34"/>
      <c r="Z38" s="34"/>
      <c r="AA38" s="34"/>
      <c r="AB38" s="34"/>
      <c r="AC38" s="34"/>
      <c r="AD38" s="34"/>
      <c r="AE38" s="34"/>
      <c r="AF38" s="34"/>
      <c r="AG38" s="41"/>
      <c r="AH38" s="34"/>
      <c r="AI38" s="34"/>
      <c r="AJ38" s="34"/>
      <c r="AK38" s="70">
        <v>15000</v>
      </c>
      <c r="AL38" s="50">
        <f t="shared" si="28"/>
        <v>1</v>
      </c>
      <c r="AM38" s="25">
        <f t="shared" si="29"/>
        <v>15000</v>
      </c>
      <c r="AN38" s="2"/>
      <c r="AZ38" s="70">
        <f t="shared" si="0"/>
        <v>0</v>
      </c>
      <c r="BA38" s="70">
        <f t="shared" si="1"/>
        <v>0</v>
      </c>
      <c r="BB38" s="70">
        <f t="shared" si="2"/>
        <v>0</v>
      </c>
      <c r="BC38" s="70">
        <f t="shared" si="3"/>
        <v>0</v>
      </c>
      <c r="BD38" s="70">
        <f t="shared" si="4"/>
        <v>0</v>
      </c>
      <c r="BE38" s="70">
        <f t="shared" si="5"/>
        <v>0</v>
      </c>
      <c r="BF38" s="70">
        <f t="shared" si="6"/>
        <v>0</v>
      </c>
      <c r="BG38" s="70">
        <f t="shared" si="7"/>
        <v>0</v>
      </c>
      <c r="BH38" s="70">
        <f t="shared" si="8"/>
        <v>0</v>
      </c>
      <c r="BI38" s="70">
        <f t="shared" si="9"/>
        <v>0</v>
      </c>
      <c r="BJ38" s="70">
        <f t="shared" si="10"/>
        <v>0</v>
      </c>
      <c r="BK38" s="70">
        <f t="shared" si="11"/>
        <v>0</v>
      </c>
      <c r="BL38" s="82"/>
      <c r="BM38" s="70">
        <f t="shared" si="12"/>
        <v>0</v>
      </c>
      <c r="BN38" s="70">
        <f t="shared" si="13"/>
        <v>15000</v>
      </c>
      <c r="BO38" s="70"/>
      <c r="BP38" s="70">
        <f t="shared" si="14"/>
        <v>0</v>
      </c>
      <c r="BQ38" s="70">
        <f t="shared" si="15"/>
        <v>0</v>
      </c>
      <c r="BR38" s="70">
        <f t="shared" si="16"/>
        <v>0</v>
      </c>
      <c r="BS38" s="70">
        <f t="shared" si="17"/>
        <v>0</v>
      </c>
      <c r="BT38" s="70">
        <f t="shared" si="18"/>
        <v>0</v>
      </c>
      <c r="BU38" s="70">
        <f t="shared" si="19"/>
        <v>0</v>
      </c>
      <c r="BV38" s="70">
        <f t="shared" si="20"/>
        <v>0</v>
      </c>
      <c r="BW38" s="70">
        <f t="shared" si="21"/>
        <v>0</v>
      </c>
      <c r="BX38" s="70">
        <f t="shared" si="22"/>
        <v>0</v>
      </c>
      <c r="BY38" s="70">
        <f t="shared" si="23"/>
        <v>0</v>
      </c>
      <c r="BZ38" s="70">
        <f t="shared" si="24"/>
        <v>0</v>
      </c>
      <c r="CA38" s="70">
        <f t="shared" si="25"/>
        <v>0</v>
      </c>
      <c r="CB38" s="70">
        <f t="shared" si="26"/>
        <v>0</v>
      </c>
      <c r="CC38" s="70">
        <f t="shared" si="27"/>
        <v>0</v>
      </c>
    </row>
    <row r="39" spans="1:81" ht="37.5" customHeight="1" x14ac:dyDescent="0.25">
      <c r="A39" s="101" t="s">
        <v>10</v>
      </c>
      <c r="B39" s="10">
        <v>51</v>
      </c>
      <c r="C39" s="11" t="s">
        <v>303</v>
      </c>
      <c r="D39" s="11" t="s">
        <v>57</v>
      </c>
      <c r="E39" s="10" t="s">
        <v>4</v>
      </c>
      <c r="F39" s="34"/>
      <c r="G39" s="41"/>
      <c r="H39" s="46"/>
      <c r="I39" s="34"/>
      <c r="J39" s="34">
        <v>1</v>
      </c>
      <c r="K39" s="34"/>
      <c r="L39" s="34"/>
      <c r="M39" s="34"/>
      <c r="N39" s="34"/>
      <c r="O39" s="34"/>
      <c r="P39" s="34"/>
      <c r="Q39" s="34"/>
      <c r="R39" s="34"/>
      <c r="S39" s="47"/>
      <c r="T39" s="46">
        <v>1</v>
      </c>
      <c r="U39" s="96">
        <v>1</v>
      </c>
      <c r="V39" s="72"/>
      <c r="W39" s="34">
        <v>1</v>
      </c>
      <c r="X39" s="34"/>
      <c r="Y39" s="106">
        <v>1</v>
      </c>
      <c r="Z39" s="34">
        <v>1</v>
      </c>
      <c r="AA39" s="34">
        <v>1</v>
      </c>
      <c r="AB39" s="34">
        <v>1</v>
      </c>
      <c r="AC39" s="34"/>
      <c r="AD39" s="34"/>
      <c r="AE39" s="34">
        <v>1</v>
      </c>
      <c r="AF39" s="34">
        <v>1</v>
      </c>
      <c r="AG39" s="41">
        <v>1</v>
      </c>
      <c r="AH39" s="34"/>
      <c r="AI39" s="34">
        <v>1</v>
      </c>
      <c r="AJ39" s="34"/>
      <c r="AK39" s="70">
        <v>2700</v>
      </c>
      <c r="AL39" s="50">
        <f t="shared" si="28"/>
        <v>12</v>
      </c>
      <c r="AM39" s="25">
        <f t="shared" si="29"/>
        <v>32400</v>
      </c>
      <c r="AN39" s="2"/>
      <c r="AZ39" s="70">
        <f t="shared" si="0"/>
        <v>0</v>
      </c>
      <c r="BA39" s="70">
        <f t="shared" si="1"/>
        <v>0</v>
      </c>
      <c r="BB39" s="70">
        <f t="shared" si="2"/>
        <v>2700</v>
      </c>
      <c r="BC39" s="70">
        <f t="shared" si="3"/>
        <v>0</v>
      </c>
      <c r="BD39" s="70">
        <f t="shared" si="4"/>
        <v>0</v>
      </c>
      <c r="BE39" s="70">
        <f t="shared" si="5"/>
        <v>0</v>
      </c>
      <c r="BF39" s="70">
        <f t="shared" si="6"/>
        <v>0</v>
      </c>
      <c r="BG39" s="70">
        <f t="shared" si="7"/>
        <v>0</v>
      </c>
      <c r="BH39" s="70">
        <f t="shared" si="8"/>
        <v>0</v>
      </c>
      <c r="BI39" s="70">
        <f t="shared" si="9"/>
        <v>0</v>
      </c>
      <c r="BJ39" s="70">
        <f t="shared" si="10"/>
        <v>0</v>
      </c>
      <c r="BK39" s="70">
        <f t="shared" si="11"/>
        <v>0</v>
      </c>
      <c r="BL39" s="82"/>
      <c r="BM39" s="70">
        <f t="shared" si="12"/>
        <v>2700</v>
      </c>
      <c r="BN39" s="70">
        <f t="shared" si="13"/>
        <v>2700</v>
      </c>
      <c r="BO39" s="70"/>
      <c r="BP39" s="70">
        <f t="shared" si="14"/>
        <v>2700</v>
      </c>
      <c r="BQ39" s="70">
        <f t="shared" si="15"/>
        <v>0</v>
      </c>
      <c r="BR39" s="70">
        <f t="shared" si="16"/>
        <v>2700</v>
      </c>
      <c r="BS39" s="70">
        <f t="shared" si="17"/>
        <v>2700</v>
      </c>
      <c r="BT39" s="70">
        <f t="shared" si="18"/>
        <v>2700</v>
      </c>
      <c r="BU39" s="70">
        <f t="shared" si="19"/>
        <v>2700</v>
      </c>
      <c r="BV39" s="70">
        <f t="shared" si="20"/>
        <v>0</v>
      </c>
      <c r="BW39" s="70">
        <f t="shared" si="21"/>
        <v>0</v>
      </c>
      <c r="BX39" s="70">
        <f t="shared" si="22"/>
        <v>2700</v>
      </c>
      <c r="BY39" s="70">
        <f t="shared" si="23"/>
        <v>2700</v>
      </c>
      <c r="BZ39" s="70">
        <f t="shared" si="24"/>
        <v>2700</v>
      </c>
      <c r="CA39" s="70">
        <f t="shared" si="25"/>
        <v>0</v>
      </c>
      <c r="CB39" s="70">
        <f t="shared" si="26"/>
        <v>2700</v>
      </c>
      <c r="CC39" s="70">
        <f t="shared" si="27"/>
        <v>0</v>
      </c>
    </row>
    <row r="40" spans="1:81" ht="18" customHeight="1" x14ac:dyDescent="0.25">
      <c r="A40" s="101" t="s">
        <v>10</v>
      </c>
      <c r="B40" s="10">
        <v>52</v>
      </c>
      <c r="C40" s="11" t="s">
        <v>14</v>
      </c>
      <c r="D40" s="11" t="s">
        <v>103</v>
      </c>
      <c r="E40" s="10" t="s">
        <v>4</v>
      </c>
      <c r="F40" s="34"/>
      <c r="G40" s="41"/>
      <c r="H40" s="46"/>
      <c r="I40" s="34"/>
      <c r="J40" s="34">
        <v>3</v>
      </c>
      <c r="K40" s="34">
        <v>1</v>
      </c>
      <c r="L40" s="34">
        <v>1</v>
      </c>
      <c r="M40" s="34">
        <v>1</v>
      </c>
      <c r="N40" s="34">
        <v>1</v>
      </c>
      <c r="O40" s="34">
        <v>1</v>
      </c>
      <c r="P40" s="34">
        <v>1</v>
      </c>
      <c r="Q40" s="34">
        <v>1</v>
      </c>
      <c r="R40" s="34">
        <v>1</v>
      </c>
      <c r="S40" s="47"/>
      <c r="T40" s="46">
        <v>2</v>
      </c>
      <c r="U40" s="96">
        <v>4</v>
      </c>
      <c r="V40" s="72"/>
      <c r="W40" s="96">
        <v>3</v>
      </c>
      <c r="X40" s="96">
        <v>2</v>
      </c>
      <c r="Y40" s="34">
        <v>2</v>
      </c>
      <c r="Z40" s="34">
        <v>2</v>
      </c>
      <c r="AA40" s="34">
        <v>4</v>
      </c>
      <c r="AB40" s="34">
        <v>4</v>
      </c>
      <c r="AC40" s="34">
        <v>1</v>
      </c>
      <c r="AD40" s="34">
        <v>1</v>
      </c>
      <c r="AE40" s="34">
        <v>5</v>
      </c>
      <c r="AF40" s="96">
        <v>1</v>
      </c>
      <c r="AG40" s="41">
        <v>3</v>
      </c>
      <c r="AH40" s="34"/>
      <c r="AI40" s="96">
        <v>2</v>
      </c>
      <c r="AJ40" s="34"/>
      <c r="AK40" s="70">
        <v>800</v>
      </c>
      <c r="AL40" s="50">
        <f t="shared" si="28"/>
        <v>47</v>
      </c>
      <c r="AM40" s="25">
        <f t="shared" si="29"/>
        <v>37600</v>
      </c>
      <c r="AN40" s="2"/>
      <c r="AZ40" s="70">
        <f t="shared" si="0"/>
        <v>0</v>
      </c>
      <c r="BA40" s="70">
        <f t="shared" si="1"/>
        <v>0</v>
      </c>
      <c r="BB40" s="70">
        <f t="shared" si="2"/>
        <v>2400</v>
      </c>
      <c r="BC40" s="70">
        <f t="shared" si="3"/>
        <v>800</v>
      </c>
      <c r="BD40" s="70">
        <f t="shared" si="4"/>
        <v>800</v>
      </c>
      <c r="BE40" s="70">
        <f t="shared" si="5"/>
        <v>800</v>
      </c>
      <c r="BF40" s="70">
        <f t="shared" si="6"/>
        <v>800</v>
      </c>
      <c r="BG40" s="70">
        <f t="shared" si="7"/>
        <v>800</v>
      </c>
      <c r="BH40" s="70">
        <f t="shared" si="8"/>
        <v>800</v>
      </c>
      <c r="BI40" s="70">
        <f t="shared" si="9"/>
        <v>800</v>
      </c>
      <c r="BJ40" s="70">
        <f t="shared" si="10"/>
        <v>800</v>
      </c>
      <c r="BK40" s="70">
        <f t="shared" si="11"/>
        <v>0</v>
      </c>
      <c r="BL40" s="82"/>
      <c r="BM40" s="70">
        <f t="shared" si="12"/>
        <v>1600</v>
      </c>
      <c r="BN40" s="70">
        <f t="shared" si="13"/>
        <v>3200</v>
      </c>
      <c r="BO40" s="70"/>
      <c r="BP40" s="70">
        <f t="shared" si="14"/>
        <v>2400</v>
      </c>
      <c r="BQ40" s="70">
        <f t="shared" si="15"/>
        <v>1600</v>
      </c>
      <c r="BR40" s="70">
        <f t="shared" si="16"/>
        <v>1600</v>
      </c>
      <c r="BS40" s="70">
        <f t="shared" si="17"/>
        <v>1600</v>
      </c>
      <c r="BT40" s="70">
        <f t="shared" si="18"/>
        <v>3200</v>
      </c>
      <c r="BU40" s="70">
        <f t="shared" si="19"/>
        <v>3200</v>
      </c>
      <c r="BV40" s="70">
        <f t="shared" si="20"/>
        <v>800</v>
      </c>
      <c r="BW40" s="70">
        <f t="shared" si="21"/>
        <v>800</v>
      </c>
      <c r="BX40" s="70">
        <f t="shared" si="22"/>
        <v>4000</v>
      </c>
      <c r="BY40" s="70">
        <f t="shared" si="23"/>
        <v>800</v>
      </c>
      <c r="BZ40" s="70">
        <f t="shared" si="24"/>
        <v>2400</v>
      </c>
      <c r="CA40" s="70">
        <f t="shared" si="25"/>
        <v>0</v>
      </c>
      <c r="CB40" s="70">
        <f t="shared" si="26"/>
        <v>1600</v>
      </c>
      <c r="CC40" s="70">
        <f t="shared" si="27"/>
        <v>0</v>
      </c>
    </row>
    <row r="41" spans="1:81" ht="18" customHeight="1" x14ac:dyDescent="0.25">
      <c r="A41" s="101" t="s">
        <v>10</v>
      </c>
      <c r="B41" s="10">
        <v>55</v>
      </c>
      <c r="C41" s="11" t="s">
        <v>65</v>
      </c>
      <c r="D41" s="11" t="s">
        <v>104</v>
      </c>
      <c r="E41" s="10" t="s">
        <v>4</v>
      </c>
      <c r="F41" s="34"/>
      <c r="G41" s="41"/>
      <c r="H41" s="46"/>
      <c r="I41" s="34"/>
      <c r="J41" s="34"/>
      <c r="K41" s="34"/>
      <c r="L41" s="34"/>
      <c r="M41" s="34"/>
      <c r="N41" s="34"/>
      <c r="O41" s="34"/>
      <c r="P41" s="34"/>
      <c r="Q41" s="34"/>
      <c r="R41" s="34"/>
      <c r="S41" s="47"/>
      <c r="T41" s="46"/>
      <c r="U41" s="34">
        <v>1</v>
      </c>
      <c r="V41" s="72"/>
      <c r="W41" s="34">
        <v>1</v>
      </c>
      <c r="X41" s="34"/>
      <c r="Y41" s="34"/>
      <c r="Z41" s="34"/>
      <c r="AA41" s="34">
        <v>1</v>
      </c>
      <c r="AB41" s="34">
        <v>1</v>
      </c>
      <c r="AC41" s="34"/>
      <c r="AD41" s="34"/>
      <c r="AE41" s="34">
        <v>1</v>
      </c>
      <c r="AF41" s="34">
        <v>1</v>
      </c>
      <c r="AG41" s="41">
        <v>1</v>
      </c>
      <c r="AH41" s="34"/>
      <c r="AI41" s="34">
        <v>1</v>
      </c>
      <c r="AJ41" s="34"/>
      <c r="AK41" s="70">
        <v>400</v>
      </c>
      <c r="AL41" s="50">
        <f t="shared" si="28"/>
        <v>8</v>
      </c>
      <c r="AM41" s="25">
        <f t="shared" si="29"/>
        <v>3200</v>
      </c>
      <c r="AN41" s="2"/>
      <c r="AZ41" s="70">
        <f t="shared" si="0"/>
        <v>0</v>
      </c>
      <c r="BA41" s="70">
        <f t="shared" si="1"/>
        <v>0</v>
      </c>
      <c r="BB41" s="70">
        <f t="shared" si="2"/>
        <v>0</v>
      </c>
      <c r="BC41" s="70">
        <f t="shared" si="3"/>
        <v>0</v>
      </c>
      <c r="BD41" s="70">
        <f t="shared" si="4"/>
        <v>0</v>
      </c>
      <c r="BE41" s="70">
        <f t="shared" si="5"/>
        <v>0</v>
      </c>
      <c r="BF41" s="70">
        <f t="shared" si="6"/>
        <v>0</v>
      </c>
      <c r="BG41" s="70">
        <f t="shared" si="7"/>
        <v>0</v>
      </c>
      <c r="BH41" s="70">
        <f t="shared" si="8"/>
        <v>0</v>
      </c>
      <c r="BI41" s="70">
        <f t="shared" si="9"/>
        <v>0</v>
      </c>
      <c r="BJ41" s="70">
        <f t="shared" si="10"/>
        <v>0</v>
      </c>
      <c r="BK41" s="70">
        <f t="shared" si="11"/>
        <v>0</v>
      </c>
      <c r="BL41" s="82"/>
      <c r="BM41" s="70">
        <f t="shared" si="12"/>
        <v>0</v>
      </c>
      <c r="BN41" s="70">
        <f t="shared" si="13"/>
        <v>400</v>
      </c>
      <c r="BO41" s="70"/>
      <c r="BP41" s="70">
        <f t="shared" si="14"/>
        <v>400</v>
      </c>
      <c r="BQ41" s="70">
        <f t="shared" si="15"/>
        <v>0</v>
      </c>
      <c r="BR41" s="70">
        <f t="shared" si="16"/>
        <v>0</v>
      </c>
      <c r="BS41" s="70">
        <f t="shared" si="17"/>
        <v>0</v>
      </c>
      <c r="BT41" s="70">
        <f t="shared" si="18"/>
        <v>400</v>
      </c>
      <c r="BU41" s="70">
        <f t="shared" si="19"/>
        <v>400</v>
      </c>
      <c r="BV41" s="70">
        <f t="shared" si="20"/>
        <v>0</v>
      </c>
      <c r="BW41" s="70">
        <f t="shared" si="21"/>
        <v>0</v>
      </c>
      <c r="BX41" s="70">
        <f t="shared" si="22"/>
        <v>400</v>
      </c>
      <c r="BY41" s="70">
        <f t="shared" si="23"/>
        <v>400</v>
      </c>
      <c r="BZ41" s="70">
        <f t="shared" si="24"/>
        <v>400</v>
      </c>
      <c r="CA41" s="70">
        <f t="shared" si="25"/>
        <v>0</v>
      </c>
      <c r="CB41" s="70">
        <f t="shared" si="26"/>
        <v>400</v>
      </c>
      <c r="CC41" s="70">
        <f t="shared" si="27"/>
        <v>0</v>
      </c>
    </row>
    <row r="42" spans="1:81" ht="18" customHeight="1" x14ac:dyDescent="0.25">
      <c r="A42" s="101" t="s">
        <v>10</v>
      </c>
      <c r="B42" s="10">
        <v>56</v>
      </c>
      <c r="C42" s="11" t="s">
        <v>43</v>
      </c>
      <c r="D42" s="11" t="s">
        <v>44</v>
      </c>
      <c r="E42" s="10" t="s">
        <v>4</v>
      </c>
      <c r="F42" s="34"/>
      <c r="G42" s="41"/>
      <c r="H42" s="46"/>
      <c r="I42" s="34"/>
      <c r="J42" s="34"/>
      <c r="K42" s="34"/>
      <c r="L42" s="34"/>
      <c r="M42" s="34"/>
      <c r="N42" s="34"/>
      <c r="O42" s="34"/>
      <c r="P42" s="34"/>
      <c r="Q42" s="34"/>
      <c r="R42" s="34"/>
      <c r="S42" s="47"/>
      <c r="T42" s="46"/>
      <c r="U42" s="34">
        <v>2</v>
      </c>
      <c r="V42" s="72"/>
      <c r="W42" s="34">
        <v>1</v>
      </c>
      <c r="X42" s="34"/>
      <c r="Y42" s="34">
        <v>1</v>
      </c>
      <c r="Z42" s="34">
        <v>1</v>
      </c>
      <c r="AA42" s="34">
        <v>1</v>
      </c>
      <c r="AB42" s="34"/>
      <c r="AC42" s="34"/>
      <c r="AD42" s="34"/>
      <c r="AE42" s="34"/>
      <c r="AF42" s="34">
        <v>1</v>
      </c>
      <c r="AG42" s="41">
        <v>1</v>
      </c>
      <c r="AH42" s="34"/>
      <c r="AI42" s="34">
        <v>1</v>
      </c>
      <c r="AJ42" s="34"/>
      <c r="AK42" s="70">
        <v>400</v>
      </c>
      <c r="AL42" s="50">
        <f t="shared" si="28"/>
        <v>9</v>
      </c>
      <c r="AM42" s="25">
        <f t="shared" si="29"/>
        <v>3600</v>
      </c>
      <c r="AN42" s="2"/>
      <c r="AZ42" s="70">
        <f t="shared" si="0"/>
        <v>0</v>
      </c>
      <c r="BA42" s="70">
        <f t="shared" si="1"/>
        <v>0</v>
      </c>
      <c r="BB42" s="70">
        <f t="shared" si="2"/>
        <v>0</v>
      </c>
      <c r="BC42" s="70">
        <f t="shared" si="3"/>
        <v>0</v>
      </c>
      <c r="BD42" s="70">
        <f t="shared" si="4"/>
        <v>0</v>
      </c>
      <c r="BE42" s="70">
        <f t="shared" si="5"/>
        <v>0</v>
      </c>
      <c r="BF42" s="70">
        <f t="shared" si="6"/>
        <v>0</v>
      </c>
      <c r="BG42" s="70">
        <f t="shared" si="7"/>
        <v>0</v>
      </c>
      <c r="BH42" s="70">
        <f t="shared" si="8"/>
        <v>0</v>
      </c>
      <c r="BI42" s="70">
        <f t="shared" si="9"/>
        <v>0</v>
      </c>
      <c r="BJ42" s="70">
        <f t="shared" si="10"/>
        <v>0</v>
      </c>
      <c r="BK42" s="70">
        <f t="shared" si="11"/>
        <v>0</v>
      </c>
      <c r="BL42" s="82"/>
      <c r="BM42" s="70">
        <f t="shared" si="12"/>
        <v>0</v>
      </c>
      <c r="BN42" s="70">
        <f t="shared" si="13"/>
        <v>800</v>
      </c>
      <c r="BO42" s="70"/>
      <c r="BP42" s="70">
        <f t="shared" si="14"/>
        <v>400</v>
      </c>
      <c r="BQ42" s="70">
        <f t="shared" si="15"/>
        <v>0</v>
      </c>
      <c r="BR42" s="70">
        <f t="shared" si="16"/>
        <v>400</v>
      </c>
      <c r="BS42" s="70">
        <f t="shared" si="17"/>
        <v>400</v>
      </c>
      <c r="BT42" s="70">
        <f t="shared" si="18"/>
        <v>400</v>
      </c>
      <c r="BU42" s="70">
        <f t="shared" si="19"/>
        <v>0</v>
      </c>
      <c r="BV42" s="70">
        <f t="shared" si="20"/>
        <v>0</v>
      </c>
      <c r="BW42" s="70">
        <f t="shared" si="21"/>
        <v>0</v>
      </c>
      <c r="BX42" s="70">
        <f t="shared" si="22"/>
        <v>0</v>
      </c>
      <c r="BY42" s="70">
        <f t="shared" si="23"/>
        <v>400</v>
      </c>
      <c r="BZ42" s="70">
        <f t="shared" si="24"/>
        <v>400</v>
      </c>
      <c r="CA42" s="70">
        <f t="shared" si="25"/>
        <v>0</v>
      </c>
      <c r="CB42" s="70">
        <f t="shared" si="26"/>
        <v>400</v>
      </c>
      <c r="CC42" s="70">
        <f t="shared" si="27"/>
        <v>0</v>
      </c>
    </row>
    <row r="43" spans="1:81" ht="33" customHeight="1" x14ac:dyDescent="0.25">
      <c r="A43" s="101" t="s">
        <v>10</v>
      </c>
      <c r="B43" s="10">
        <v>58</v>
      </c>
      <c r="C43" s="11" t="s">
        <v>205</v>
      </c>
      <c r="D43" s="11" t="s">
        <v>227</v>
      </c>
      <c r="E43" s="10" t="s">
        <v>4</v>
      </c>
      <c r="F43" s="34"/>
      <c r="G43" s="41"/>
      <c r="H43" s="46"/>
      <c r="I43" s="34">
        <v>1</v>
      </c>
      <c r="J43" s="34"/>
      <c r="K43" s="34"/>
      <c r="L43" s="34"/>
      <c r="M43" s="34"/>
      <c r="N43" s="34"/>
      <c r="O43" s="34"/>
      <c r="P43" s="34"/>
      <c r="Q43" s="34"/>
      <c r="R43" s="34"/>
      <c r="S43" s="47"/>
      <c r="T43" s="46"/>
      <c r="U43" s="34"/>
      <c r="V43" s="72"/>
      <c r="W43" s="34">
        <v>6</v>
      </c>
      <c r="X43" s="34">
        <v>2</v>
      </c>
      <c r="Y43" s="34">
        <v>7</v>
      </c>
      <c r="Z43" s="34">
        <v>2</v>
      </c>
      <c r="AA43" s="34">
        <v>8</v>
      </c>
      <c r="AB43" s="34">
        <v>4</v>
      </c>
      <c r="AC43" s="34">
        <v>2</v>
      </c>
      <c r="AD43" s="34">
        <v>2</v>
      </c>
      <c r="AE43" s="34">
        <v>4</v>
      </c>
      <c r="AF43" s="34"/>
      <c r="AG43" s="41">
        <v>4</v>
      </c>
      <c r="AH43" s="34"/>
      <c r="AI43" s="34">
        <v>7</v>
      </c>
      <c r="AJ43" s="34"/>
      <c r="AK43" s="70">
        <v>180</v>
      </c>
      <c r="AL43" s="50">
        <f t="shared" si="28"/>
        <v>49</v>
      </c>
      <c r="AM43" s="25">
        <f t="shared" si="29"/>
        <v>8820</v>
      </c>
      <c r="AN43" s="2"/>
      <c r="AZ43" s="70">
        <f t="shared" si="0"/>
        <v>0</v>
      </c>
      <c r="BA43" s="70">
        <f t="shared" si="1"/>
        <v>180</v>
      </c>
      <c r="BB43" s="70">
        <f t="shared" si="2"/>
        <v>0</v>
      </c>
      <c r="BC43" s="70">
        <f t="shared" si="3"/>
        <v>0</v>
      </c>
      <c r="BD43" s="70">
        <f t="shared" si="4"/>
        <v>0</v>
      </c>
      <c r="BE43" s="70">
        <f t="shared" si="5"/>
        <v>0</v>
      </c>
      <c r="BF43" s="70">
        <f t="shared" si="6"/>
        <v>0</v>
      </c>
      <c r="BG43" s="70">
        <f t="shared" si="7"/>
        <v>0</v>
      </c>
      <c r="BH43" s="70">
        <f t="shared" si="8"/>
        <v>0</v>
      </c>
      <c r="BI43" s="70">
        <f t="shared" si="9"/>
        <v>0</v>
      </c>
      <c r="BJ43" s="70">
        <f t="shared" si="10"/>
        <v>0</v>
      </c>
      <c r="BK43" s="70">
        <f t="shared" si="11"/>
        <v>0</v>
      </c>
      <c r="BL43" s="82"/>
      <c r="BM43" s="70">
        <f t="shared" si="12"/>
        <v>0</v>
      </c>
      <c r="BN43" s="70">
        <f t="shared" si="13"/>
        <v>0</v>
      </c>
      <c r="BO43" s="70"/>
      <c r="BP43" s="70">
        <f t="shared" si="14"/>
        <v>1080</v>
      </c>
      <c r="BQ43" s="70">
        <f t="shared" si="15"/>
        <v>360</v>
      </c>
      <c r="BR43" s="70">
        <f t="shared" si="16"/>
        <v>1260</v>
      </c>
      <c r="BS43" s="70">
        <f t="shared" si="17"/>
        <v>360</v>
      </c>
      <c r="BT43" s="70">
        <f t="shared" si="18"/>
        <v>1440</v>
      </c>
      <c r="BU43" s="70">
        <f t="shared" si="19"/>
        <v>720</v>
      </c>
      <c r="BV43" s="70">
        <f t="shared" si="20"/>
        <v>360</v>
      </c>
      <c r="BW43" s="70">
        <f t="shared" si="21"/>
        <v>360</v>
      </c>
      <c r="BX43" s="70">
        <f t="shared" si="22"/>
        <v>720</v>
      </c>
      <c r="BY43" s="70">
        <f t="shared" si="23"/>
        <v>0</v>
      </c>
      <c r="BZ43" s="70">
        <f t="shared" si="24"/>
        <v>720</v>
      </c>
      <c r="CA43" s="70">
        <f t="shared" si="25"/>
        <v>0</v>
      </c>
      <c r="CB43" s="70">
        <f t="shared" si="26"/>
        <v>1260</v>
      </c>
      <c r="CC43" s="70">
        <f t="shared" si="27"/>
        <v>0</v>
      </c>
    </row>
    <row r="44" spans="1:81" ht="18" customHeight="1" x14ac:dyDescent="0.25">
      <c r="A44" s="101" t="s">
        <v>10</v>
      </c>
      <c r="B44" s="10">
        <v>60</v>
      </c>
      <c r="C44" s="11" t="s">
        <v>85</v>
      </c>
      <c r="D44" s="11" t="s">
        <v>48</v>
      </c>
      <c r="E44" s="10" t="s">
        <v>4</v>
      </c>
      <c r="F44" s="34"/>
      <c r="G44" s="41"/>
      <c r="H44" s="46"/>
      <c r="I44" s="34">
        <v>4</v>
      </c>
      <c r="J44" s="34">
        <v>4</v>
      </c>
      <c r="K44" s="34">
        <v>4</v>
      </c>
      <c r="L44" s="34">
        <v>4</v>
      </c>
      <c r="M44" s="34">
        <v>4</v>
      </c>
      <c r="N44" s="34">
        <v>4</v>
      </c>
      <c r="O44" s="34">
        <v>4</v>
      </c>
      <c r="P44" s="34">
        <v>4</v>
      </c>
      <c r="Q44" s="34">
        <v>4</v>
      </c>
      <c r="R44" s="34">
        <v>4</v>
      </c>
      <c r="S44" s="47">
        <v>2</v>
      </c>
      <c r="T44" s="46">
        <v>9</v>
      </c>
      <c r="U44" s="34">
        <v>19</v>
      </c>
      <c r="V44" s="72"/>
      <c r="W44" s="34">
        <v>11</v>
      </c>
      <c r="X44" s="34">
        <v>8</v>
      </c>
      <c r="Y44" s="34">
        <v>6</v>
      </c>
      <c r="Z44" s="34">
        <v>4</v>
      </c>
      <c r="AA44" s="34">
        <v>10</v>
      </c>
      <c r="AB44" s="34">
        <v>12</v>
      </c>
      <c r="AC44" s="34"/>
      <c r="AD44" s="34"/>
      <c r="AE44" s="34">
        <v>10</v>
      </c>
      <c r="AF44" s="34">
        <v>4</v>
      </c>
      <c r="AG44" s="41">
        <v>4</v>
      </c>
      <c r="AH44" s="34">
        <v>2</v>
      </c>
      <c r="AI44" s="34"/>
      <c r="AJ44" s="34"/>
      <c r="AK44" s="70">
        <v>200</v>
      </c>
      <c r="AL44" s="50">
        <f t="shared" si="28"/>
        <v>141</v>
      </c>
      <c r="AM44" s="25">
        <f t="shared" si="29"/>
        <v>28200</v>
      </c>
      <c r="AN44" s="2"/>
      <c r="AZ44" s="70">
        <f t="shared" si="0"/>
        <v>0</v>
      </c>
      <c r="BA44" s="70">
        <f t="shared" si="1"/>
        <v>800</v>
      </c>
      <c r="BB44" s="70">
        <f t="shared" si="2"/>
        <v>800</v>
      </c>
      <c r="BC44" s="70">
        <f t="shared" si="3"/>
        <v>800</v>
      </c>
      <c r="BD44" s="70">
        <f t="shared" si="4"/>
        <v>800</v>
      </c>
      <c r="BE44" s="70">
        <f t="shared" si="5"/>
        <v>800</v>
      </c>
      <c r="BF44" s="70">
        <f t="shared" si="6"/>
        <v>800</v>
      </c>
      <c r="BG44" s="70">
        <f t="shared" si="7"/>
        <v>800</v>
      </c>
      <c r="BH44" s="70">
        <f t="shared" si="8"/>
        <v>800</v>
      </c>
      <c r="BI44" s="70">
        <f t="shared" si="9"/>
        <v>800</v>
      </c>
      <c r="BJ44" s="70">
        <f t="shared" si="10"/>
        <v>800</v>
      </c>
      <c r="BK44" s="70">
        <f t="shared" si="11"/>
        <v>400</v>
      </c>
      <c r="BL44" s="82"/>
      <c r="BM44" s="70">
        <f t="shared" si="12"/>
        <v>1800</v>
      </c>
      <c r="BN44" s="70">
        <f t="shared" si="13"/>
        <v>3800</v>
      </c>
      <c r="BO44" s="70"/>
      <c r="BP44" s="70">
        <f t="shared" si="14"/>
        <v>2200</v>
      </c>
      <c r="BQ44" s="70">
        <f t="shared" si="15"/>
        <v>1600</v>
      </c>
      <c r="BR44" s="70">
        <f t="shared" si="16"/>
        <v>1200</v>
      </c>
      <c r="BS44" s="70">
        <f t="shared" si="17"/>
        <v>800</v>
      </c>
      <c r="BT44" s="70">
        <f t="shared" si="18"/>
        <v>2000</v>
      </c>
      <c r="BU44" s="70">
        <f t="shared" si="19"/>
        <v>2400</v>
      </c>
      <c r="BV44" s="70">
        <f t="shared" si="20"/>
        <v>0</v>
      </c>
      <c r="BW44" s="70">
        <f t="shared" si="21"/>
        <v>0</v>
      </c>
      <c r="BX44" s="70">
        <f t="shared" si="22"/>
        <v>2000</v>
      </c>
      <c r="BY44" s="70">
        <f t="shared" si="23"/>
        <v>800</v>
      </c>
      <c r="BZ44" s="70">
        <f t="shared" si="24"/>
        <v>800</v>
      </c>
      <c r="CA44" s="70">
        <f t="shared" si="25"/>
        <v>400</v>
      </c>
      <c r="CB44" s="70">
        <f t="shared" si="26"/>
        <v>0</v>
      </c>
      <c r="CC44" s="70">
        <f t="shared" si="27"/>
        <v>0</v>
      </c>
    </row>
    <row r="45" spans="1:81" ht="18" customHeight="1" x14ac:dyDescent="0.25">
      <c r="A45" s="101" t="s">
        <v>10</v>
      </c>
      <c r="B45" s="10">
        <v>61</v>
      </c>
      <c r="C45" s="11" t="s">
        <v>172</v>
      </c>
      <c r="D45" s="11" t="s">
        <v>228</v>
      </c>
      <c r="E45" s="10" t="s">
        <v>4</v>
      </c>
      <c r="F45" s="34"/>
      <c r="G45" s="41"/>
      <c r="H45" s="46"/>
      <c r="I45" s="34"/>
      <c r="J45" s="34"/>
      <c r="K45" s="34"/>
      <c r="L45" s="34"/>
      <c r="M45" s="34"/>
      <c r="N45" s="34"/>
      <c r="O45" s="34"/>
      <c r="P45" s="34"/>
      <c r="Q45" s="34"/>
      <c r="R45" s="34"/>
      <c r="S45" s="47"/>
      <c r="T45" s="46">
        <v>6</v>
      </c>
      <c r="U45" s="34"/>
      <c r="V45" s="72"/>
      <c r="W45" s="34"/>
      <c r="X45" s="34"/>
      <c r="Y45" s="34"/>
      <c r="Z45" s="34">
        <v>4</v>
      </c>
      <c r="AA45" s="34"/>
      <c r="AB45" s="34">
        <v>4</v>
      </c>
      <c r="AC45" s="34"/>
      <c r="AD45" s="34"/>
      <c r="AE45" s="34">
        <v>4</v>
      </c>
      <c r="AF45" s="34"/>
      <c r="AG45" s="41"/>
      <c r="AH45" s="34"/>
      <c r="AI45" s="34"/>
      <c r="AJ45" s="34"/>
      <c r="AK45" s="70">
        <v>300</v>
      </c>
      <c r="AL45" s="50">
        <f t="shared" si="28"/>
        <v>18</v>
      </c>
      <c r="AM45" s="25">
        <f t="shared" si="29"/>
        <v>5400</v>
      </c>
      <c r="AN45" s="2"/>
      <c r="AZ45" s="70">
        <f t="shared" si="0"/>
        <v>0</v>
      </c>
      <c r="BA45" s="70">
        <f t="shared" si="1"/>
        <v>0</v>
      </c>
      <c r="BB45" s="70">
        <f t="shared" si="2"/>
        <v>0</v>
      </c>
      <c r="BC45" s="70">
        <f t="shared" si="3"/>
        <v>0</v>
      </c>
      <c r="BD45" s="70">
        <f t="shared" si="4"/>
        <v>0</v>
      </c>
      <c r="BE45" s="70">
        <f t="shared" si="5"/>
        <v>0</v>
      </c>
      <c r="BF45" s="70">
        <f t="shared" si="6"/>
        <v>0</v>
      </c>
      <c r="BG45" s="70">
        <f t="shared" si="7"/>
        <v>0</v>
      </c>
      <c r="BH45" s="70">
        <f t="shared" si="8"/>
        <v>0</v>
      </c>
      <c r="BI45" s="70">
        <f t="shared" si="9"/>
        <v>0</v>
      </c>
      <c r="BJ45" s="70">
        <f t="shared" si="10"/>
        <v>0</v>
      </c>
      <c r="BK45" s="70">
        <f t="shared" si="11"/>
        <v>0</v>
      </c>
      <c r="BL45" s="82"/>
      <c r="BM45" s="70">
        <f t="shared" si="12"/>
        <v>1800</v>
      </c>
      <c r="BN45" s="70">
        <f t="shared" si="13"/>
        <v>0</v>
      </c>
      <c r="BO45" s="70"/>
      <c r="BP45" s="70">
        <f t="shared" si="14"/>
        <v>0</v>
      </c>
      <c r="BQ45" s="70">
        <f t="shared" si="15"/>
        <v>0</v>
      </c>
      <c r="BR45" s="70">
        <f t="shared" si="16"/>
        <v>0</v>
      </c>
      <c r="BS45" s="70">
        <f t="shared" si="17"/>
        <v>1200</v>
      </c>
      <c r="BT45" s="70">
        <f t="shared" si="18"/>
        <v>0</v>
      </c>
      <c r="BU45" s="70">
        <f t="shared" si="19"/>
        <v>1200</v>
      </c>
      <c r="BV45" s="70">
        <f t="shared" si="20"/>
        <v>0</v>
      </c>
      <c r="BW45" s="70">
        <f t="shared" si="21"/>
        <v>0</v>
      </c>
      <c r="BX45" s="70">
        <f t="shared" si="22"/>
        <v>1200</v>
      </c>
      <c r="BY45" s="70">
        <f t="shared" si="23"/>
        <v>0</v>
      </c>
      <c r="BZ45" s="70">
        <f t="shared" si="24"/>
        <v>0</v>
      </c>
      <c r="CA45" s="70">
        <f t="shared" si="25"/>
        <v>0</v>
      </c>
      <c r="CB45" s="70">
        <f t="shared" si="26"/>
        <v>0</v>
      </c>
      <c r="CC45" s="70">
        <f t="shared" si="27"/>
        <v>0</v>
      </c>
    </row>
    <row r="46" spans="1:81" ht="18" customHeight="1" x14ac:dyDescent="0.25">
      <c r="A46" s="101" t="s">
        <v>10</v>
      </c>
      <c r="B46" s="10">
        <v>62</v>
      </c>
      <c r="C46" s="11" t="s">
        <v>173</v>
      </c>
      <c r="D46" s="11"/>
      <c r="E46" s="10" t="s">
        <v>4</v>
      </c>
      <c r="F46" s="34"/>
      <c r="G46" s="41"/>
      <c r="H46" s="46"/>
      <c r="I46" s="34"/>
      <c r="J46" s="34"/>
      <c r="K46" s="34"/>
      <c r="L46" s="34"/>
      <c r="M46" s="34"/>
      <c r="N46" s="34"/>
      <c r="O46" s="34"/>
      <c r="P46" s="34"/>
      <c r="Q46" s="34"/>
      <c r="R46" s="34"/>
      <c r="S46" s="47">
        <v>1</v>
      </c>
      <c r="T46" s="46"/>
      <c r="U46" s="34"/>
      <c r="V46" s="72"/>
      <c r="W46" s="34"/>
      <c r="X46" s="34"/>
      <c r="Y46" s="34"/>
      <c r="Z46" s="34"/>
      <c r="AA46" s="34"/>
      <c r="AB46" s="34"/>
      <c r="AC46" s="34"/>
      <c r="AD46" s="34"/>
      <c r="AE46" s="34"/>
      <c r="AF46" s="34"/>
      <c r="AG46" s="41"/>
      <c r="AH46" s="34"/>
      <c r="AI46" s="34"/>
      <c r="AJ46" s="34">
        <v>2</v>
      </c>
      <c r="AK46" s="70">
        <v>200</v>
      </c>
      <c r="AL46" s="50">
        <f t="shared" si="28"/>
        <v>3</v>
      </c>
      <c r="AM46" s="25">
        <f t="shared" si="29"/>
        <v>600</v>
      </c>
      <c r="AN46" s="2"/>
      <c r="AZ46" s="70">
        <f t="shared" si="0"/>
        <v>0</v>
      </c>
      <c r="BA46" s="70">
        <f t="shared" si="1"/>
        <v>0</v>
      </c>
      <c r="BB46" s="70">
        <f t="shared" si="2"/>
        <v>0</v>
      </c>
      <c r="BC46" s="70">
        <f t="shared" si="3"/>
        <v>0</v>
      </c>
      <c r="BD46" s="70">
        <f t="shared" si="4"/>
        <v>0</v>
      </c>
      <c r="BE46" s="70">
        <f t="shared" si="5"/>
        <v>0</v>
      </c>
      <c r="BF46" s="70">
        <f t="shared" si="6"/>
        <v>0</v>
      </c>
      <c r="BG46" s="70">
        <f t="shared" si="7"/>
        <v>0</v>
      </c>
      <c r="BH46" s="70">
        <f t="shared" si="8"/>
        <v>0</v>
      </c>
      <c r="BI46" s="70">
        <f t="shared" si="9"/>
        <v>0</v>
      </c>
      <c r="BJ46" s="70">
        <f t="shared" si="10"/>
        <v>0</v>
      </c>
      <c r="BK46" s="70">
        <f t="shared" si="11"/>
        <v>200</v>
      </c>
      <c r="BL46" s="82"/>
      <c r="BM46" s="70">
        <f t="shared" si="12"/>
        <v>0</v>
      </c>
      <c r="BN46" s="70">
        <f t="shared" si="13"/>
        <v>0</v>
      </c>
      <c r="BO46" s="70"/>
      <c r="BP46" s="70">
        <f t="shared" si="14"/>
        <v>0</v>
      </c>
      <c r="BQ46" s="70">
        <f t="shared" si="15"/>
        <v>0</v>
      </c>
      <c r="BR46" s="70">
        <f t="shared" si="16"/>
        <v>0</v>
      </c>
      <c r="BS46" s="70">
        <f t="shared" si="17"/>
        <v>0</v>
      </c>
      <c r="BT46" s="70">
        <f t="shared" si="18"/>
        <v>0</v>
      </c>
      <c r="BU46" s="70">
        <f t="shared" si="19"/>
        <v>0</v>
      </c>
      <c r="BV46" s="70">
        <f t="shared" si="20"/>
        <v>0</v>
      </c>
      <c r="BW46" s="70">
        <f t="shared" si="21"/>
        <v>0</v>
      </c>
      <c r="BX46" s="70">
        <f t="shared" si="22"/>
        <v>0</v>
      </c>
      <c r="BY46" s="70">
        <f t="shared" si="23"/>
        <v>0</v>
      </c>
      <c r="BZ46" s="70">
        <f t="shared" si="24"/>
        <v>0</v>
      </c>
      <c r="CA46" s="70">
        <f t="shared" si="25"/>
        <v>0</v>
      </c>
      <c r="CB46" s="70">
        <f t="shared" si="26"/>
        <v>0</v>
      </c>
      <c r="CC46" s="70">
        <f t="shared" si="27"/>
        <v>400</v>
      </c>
    </row>
    <row r="47" spans="1:81" ht="35.25" customHeight="1" x14ac:dyDescent="0.25">
      <c r="A47" s="101" t="s">
        <v>10</v>
      </c>
      <c r="B47" s="10">
        <v>64</v>
      </c>
      <c r="C47" s="11" t="s">
        <v>29</v>
      </c>
      <c r="D47" s="11" t="s">
        <v>46</v>
      </c>
      <c r="E47" s="10" t="s">
        <v>4</v>
      </c>
      <c r="F47" s="34"/>
      <c r="G47" s="41"/>
      <c r="H47" s="46"/>
      <c r="I47" s="34"/>
      <c r="J47" s="34">
        <v>1</v>
      </c>
      <c r="K47" s="34"/>
      <c r="L47" s="34"/>
      <c r="M47" s="34"/>
      <c r="N47" s="34"/>
      <c r="O47" s="34"/>
      <c r="P47" s="34"/>
      <c r="Q47" s="34"/>
      <c r="R47" s="34"/>
      <c r="S47" s="47"/>
      <c r="T47" s="46"/>
      <c r="U47" s="34">
        <v>2</v>
      </c>
      <c r="V47" s="72"/>
      <c r="W47" s="34">
        <v>11</v>
      </c>
      <c r="X47" s="34"/>
      <c r="Y47" s="34"/>
      <c r="Z47" s="34">
        <v>1</v>
      </c>
      <c r="AA47" s="34">
        <v>3</v>
      </c>
      <c r="AB47" s="34">
        <v>4</v>
      </c>
      <c r="AC47" s="34">
        <v>1</v>
      </c>
      <c r="AD47" s="34">
        <v>1</v>
      </c>
      <c r="AE47" s="34">
        <v>3</v>
      </c>
      <c r="AF47" s="34">
        <v>1</v>
      </c>
      <c r="AG47" s="41">
        <v>1</v>
      </c>
      <c r="AH47" s="34"/>
      <c r="AI47" s="34"/>
      <c r="AJ47" s="34"/>
      <c r="AK47" s="70">
        <v>250</v>
      </c>
      <c r="AL47" s="50">
        <f t="shared" si="28"/>
        <v>29</v>
      </c>
      <c r="AM47" s="25">
        <f t="shared" si="29"/>
        <v>7250</v>
      </c>
      <c r="AN47" s="2"/>
      <c r="AZ47" s="70">
        <f t="shared" si="0"/>
        <v>0</v>
      </c>
      <c r="BA47" s="70">
        <f t="shared" si="1"/>
        <v>0</v>
      </c>
      <c r="BB47" s="70">
        <f t="shared" si="2"/>
        <v>250</v>
      </c>
      <c r="BC47" s="70">
        <f t="shared" si="3"/>
        <v>0</v>
      </c>
      <c r="BD47" s="70">
        <f t="shared" si="4"/>
        <v>0</v>
      </c>
      <c r="BE47" s="70">
        <f t="shared" si="5"/>
        <v>0</v>
      </c>
      <c r="BF47" s="70">
        <f t="shared" si="6"/>
        <v>0</v>
      </c>
      <c r="BG47" s="70">
        <f t="shared" si="7"/>
        <v>0</v>
      </c>
      <c r="BH47" s="70">
        <f t="shared" si="8"/>
        <v>0</v>
      </c>
      <c r="BI47" s="70">
        <f t="shared" si="9"/>
        <v>0</v>
      </c>
      <c r="BJ47" s="70">
        <f t="shared" si="10"/>
        <v>0</v>
      </c>
      <c r="BK47" s="70">
        <f t="shared" si="11"/>
        <v>0</v>
      </c>
      <c r="BL47" s="82"/>
      <c r="BM47" s="70">
        <f t="shared" si="12"/>
        <v>0</v>
      </c>
      <c r="BN47" s="70">
        <f t="shared" si="13"/>
        <v>500</v>
      </c>
      <c r="BO47" s="70"/>
      <c r="BP47" s="70">
        <f t="shared" si="14"/>
        <v>2750</v>
      </c>
      <c r="BQ47" s="70">
        <f t="shared" si="15"/>
        <v>0</v>
      </c>
      <c r="BR47" s="70">
        <f t="shared" si="16"/>
        <v>0</v>
      </c>
      <c r="BS47" s="70">
        <f t="shared" si="17"/>
        <v>250</v>
      </c>
      <c r="BT47" s="70">
        <f t="shared" si="18"/>
        <v>750</v>
      </c>
      <c r="BU47" s="70">
        <f t="shared" si="19"/>
        <v>1000</v>
      </c>
      <c r="BV47" s="70">
        <f t="shared" si="20"/>
        <v>250</v>
      </c>
      <c r="BW47" s="70">
        <f t="shared" si="21"/>
        <v>250</v>
      </c>
      <c r="BX47" s="70">
        <f t="shared" si="22"/>
        <v>750</v>
      </c>
      <c r="BY47" s="70">
        <f t="shared" si="23"/>
        <v>250</v>
      </c>
      <c r="BZ47" s="70">
        <f t="shared" si="24"/>
        <v>250</v>
      </c>
      <c r="CA47" s="70">
        <f t="shared" si="25"/>
        <v>0</v>
      </c>
      <c r="CB47" s="70">
        <f t="shared" si="26"/>
        <v>0</v>
      </c>
      <c r="CC47" s="70">
        <f t="shared" si="27"/>
        <v>0</v>
      </c>
    </row>
    <row r="48" spans="1:81" ht="28.5" customHeight="1" x14ac:dyDescent="0.25">
      <c r="A48" s="101" t="s">
        <v>10</v>
      </c>
      <c r="B48" s="10">
        <v>65</v>
      </c>
      <c r="C48" s="11" t="s">
        <v>30</v>
      </c>
      <c r="D48" s="11" t="s">
        <v>59</v>
      </c>
      <c r="E48" s="10" t="s">
        <v>4</v>
      </c>
      <c r="F48" s="34"/>
      <c r="G48" s="41"/>
      <c r="H48" s="46">
        <v>1</v>
      </c>
      <c r="I48" s="34">
        <v>7</v>
      </c>
      <c r="J48" s="34">
        <v>2</v>
      </c>
      <c r="K48" s="34">
        <v>3</v>
      </c>
      <c r="L48" s="34">
        <v>3</v>
      </c>
      <c r="M48" s="34">
        <v>3</v>
      </c>
      <c r="N48" s="34">
        <v>3</v>
      </c>
      <c r="O48" s="34">
        <v>3</v>
      </c>
      <c r="P48" s="34">
        <v>3</v>
      </c>
      <c r="Q48" s="34">
        <v>3</v>
      </c>
      <c r="R48" s="34">
        <v>3</v>
      </c>
      <c r="S48" s="47"/>
      <c r="T48" s="46">
        <v>4</v>
      </c>
      <c r="U48" s="34">
        <v>6</v>
      </c>
      <c r="V48" s="72"/>
      <c r="W48" s="34">
        <v>2</v>
      </c>
      <c r="X48" s="34">
        <v>3</v>
      </c>
      <c r="Y48" s="34">
        <v>5</v>
      </c>
      <c r="Z48" s="34">
        <v>2</v>
      </c>
      <c r="AA48" s="34">
        <v>8</v>
      </c>
      <c r="AB48" s="34">
        <v>5</v>
      </c>
      <c r="AC48" s="34">
        <v>2</v>
      </c>
      <c r="AD48" s="34">
        <v>2</v>
      </c>
      <c r="AE48" s="34">
        <v>5</v>
      </c>
      <c r="AF48" s="34">
        <v>4</v>
      </c>
      <c r="AG48" s="41">
        <v>3</v>
      </c>
      <c r="AH48" s="34"/>
      <c r="AI48" s="34">
        <v>6</v>
      </c>
      <c r="AJ48" s="34"/>
      <c r="AK48" s="70">
        <v>400</v>
      </c>
      <c r="AL48" s="50">
        <f t="shared" si="28"/>
        <v>91</v>
      </c>
      <c r="AM48" s="25">
        <f t="shared" si="29"/>
        <v>36400</v>
      </c>
      <c r="AN48" s="2"/>
      <c r="AZ48" s="70">
        <f t="shared" si="0"/>
        <v>400</v>
      </c>
      <c r="BA48" s="70">
        <f t="shared" si="1"/>
        <v>2800</v>
      </c>
      <c r="BB48" s="70">
        <f t="shared" si="2"/>
        <v>800</v>
      </c>
      <c r="BC48" s="70">
        <f t="shared" si="3"/>
        <v>1200</v>
      </c>
      <c r="BD48" s="70">
        <f t="shared" si="4"/>
        <v>1200</v>
      </c>
      <c r="BE48" s="70">
        <f t="shared" si="5"/>
        <v>1200</v>
      </c>
      <c r="BF48" s="70">
        <f t="shared" si="6"/>
        <v>1200</v>
      </c>
      <c r="BG48" s="70">
        <f t="shared" si="7"/>
        <v>1200</v>
      </c>
      <c r="BH48" s="70">
        <f t="shared" si="8"/>
        <v>1200</v>
      </c>
      <c r="BI48" s="70">
        <f t="shared" si="9"/>
        <v>1200</v>
      </c>
      <c r="BJ48" s="70">
        <f t="shared" si="10"/>
        <v>1200</v>
      </c>
      <c r="BK48" s="70">
        <f t="shared" si="11"/>
        <v>0</v>
      </c>
      <c r="BL48" s="82"/>
      <c r="BM48" s="70">
        <f t="shared" si="12"/>
        <v>1600</v>
      </c>
      <c r="BN48" s="70">
        <f t="shared" si="13"/>
        <v>2400</v>
      </c>
      <c r="BO48" s="70"/>
      <c r="BP48" s="70">
        <f t="shared" si="14"/>
        <v>800</v>
      </c>
      <c r="BQ48" s="70">
        <f t="shared" si="15"/>
        <v>1200</v>
      </c>
      <c r="BR48" s="70">
        <f t="shared" si="16"/>
        <v>2000</v>
      </c>
      <c r="BS48" s="70">
        <f t="shared" si="17"/>
        <v>800</v>
      </c>
      <c r="BT48" s="70">
        <f t="shared" si="18"/>
        <v>3200</v>
      </c>
      <c r="BU48" s="70">
        <f t="shared" si="19"/>
        <v>2000</v>
      </c>
      <c r="BV48" s="70">
        <f t="shared" si="20"/>
        <v>800</v>
      </c>
      <c r="BW48" s="70">
        <f t="shared" si="21"/>
        <v>800</v>
      </c>
      <c r="BX48" s="70">
        <f t="shared" si="22"/>
        <v>2000</v>
      </c>
      <c r="BY48" s="70">
        <f t="shared" si="23"/>
        <v>1600</v>
      </c>
      <c r="BZ48" s="70">
        <f t="shared" si="24"/>
        <v>1200</v>
      </c>
      <c r="CA48" s="70">
        <f t="shared" si="25"/>
        <v>0</v>
      </c>
      <c r="CB48" s="70">
        <f t="shared" si="26"/>
        <v>2400</v>
      </c>
      <c r="CC48" s="70">
        <f t="shared" si="27"/>
        <v>0</v>
      </c>
    </row>
    <row r="49" spans="1:81" ht="18" customHeight="1" x14ac:dyDescent="0.25">
      <c r="A49" s="101" t="s">
        <v>10</v>
      </c>
      <c r="B49" s="10">
        <v>3</v>
      </c>
      <c r="C49" s="11" t="s">
        <v>45</v>
      </c>
      <c r="D49" s="11" t="s">
        <v>47</v>
      </c>
      <c r="E49" s="10" t="s">
        <v>4</v>
      </c>
      <c r="F49" s="34"/>
      <c r="G49" s="41"/>
      <c r="H49" s="46"/>
      <c r="I49" s="34">
        <v>2</v>
      </c>
      <c r="J49" s="34"/>
      <c r="K49" s="34"/>
      <c r="L49" s="34"/>
      <c r="M49" s="34"/>
      <c r="N49" s="34"/>
      <c r="O49" s="34"/>
      <c r="P49" s="34"/>
      <c r="Q49" s="34"/>
      <c r="R49" s="34"/>
      <c r="S49" s="47"/>
      <c r="T49" s="46"/>
      <c r="U49" s="34">
        <v>2</v>
      </c>
      <c r="V49" s="72"/>
      <c r="W49" s="34"/>
      <c r="X49" s="34"/>
      <c r="Y49" s="34"/>
      <c r="Z49" s="34"/>
      <c r="AA49" s="34"/>
      <c r="AB49" s="34"/>
      <c r="AC49" s="34"/>
      <c r="AD49" s="34"/>
      <c r="AE49" s="34"/>
      <c r="AF49" s="34"/>
      <c r="AG49" s="41"/>
      <c r="AH49" s="34"/>
      <c r="AI49" s="34"/>
      <c r="AJ49" s="34"/>
      <c r="AK49" s="70">
        <v>300</v>
      </c>
      <c r="AL49" s="50">
        <f t="shared" si="28"/>
        <v>4</v>
      </c>
      <c r="AM49" s="25">
        <f t="shared" si="29"/>
        <v>1200</v>
      </c>
      <c r="AN49" s="2"/>
      <c r="AZ49" s="70">
        <f t="shared" si="0"/>
        <v>0</v>
      </c>
      <c r="BA49" s="70">
        <f t="shared" si="1"/>
        <v>600</v>
      </c>
      <c r="BB49" s="70">
        <f t="shared" si="2"/>
        <v>0</v>
      </c>
      <c r="BC49" s="70">
        <f t="shared" si="3"/>
        <v>0</v>
      </c>
      <c r="BD49" s="70">
        <f t="shared" si="4"/>
        <v>0</v>
      </c>
      <c r="BE49" s="70">
        <f t="shared" si="5"/>
        <v>0</v>
      </c>
      <c r="BF49" s="70">
        <f t="shared" si="6"/>
        <v>0</v>
      </c>
      <c r="BG49" s="70">
        <f t="shared" si="7"/>
        <v>0</v>
      </c>
      <c r="BH49" s="70">
        <f t="shared" si="8"/>
        <v>0</v>
      </c>
      <c r="BI49" s="70">
        <f t="shared" si="9"/>
        <v>0</v>
      </c>
      <c r="BJ49" s="70">
        <f t="shared" si="10"/>
        <v>0</v>
      </c>
      <c r="BK49" s="70">
        <f t="shared" si="11"/>
        <v>0</v>
      </c>
      <c r="BL49" s="82"/>
      <c r="BM49" s="70">
        <f t="shared" si="12"/>
        <v>0</v>
      </c>
      <c r="BN49" s="70">
        <f t="shared" si="13"/>
        <v>600</v>
      </c>
      <c r="BO49" s="70"/>
      <c r="BP49" s="70">
        <f t="shared" si="14"/>
        <v>0</v>
      </c>
      <c r="BQ49" s="70">
        <f t="shared" si="15"/>
        <v>0</v>
      </c>
      <c r="BR49" s="70">
        <f t="shared" si="16"/>
        <v>0</v>
      </c>
      <c r="BS49" s="70">
        <f t="shared" si="17"/>
        <v>0</v>
      </c>
      <c r="BT49" s="70">
        <f t="shared" si="18"/>
        <v>0</v>
      </c>
      <c r="BU49" s="70">
        <f t="shared" si="19"/>
        <v>0</v>
      </c>
      <c r="BV49" s="70">
        <f t="shared" si="20"/>
        <v>0</v>
      </c>
      <c r="BW49" s="70">
        <f t="shared" si="21"/>
        <v>0</v>
      </c>
      <c r="BX49" s="70">
        <f t="shared" si="22"/>
        <v>0</v>
      </c>
      <c r="BY49" s="70">
        <f t="shared" si="23"/>
        <v>0</v>
      </c>
      <c r="BZ49" s="70">
        <f t="shared" si="24"/>
        <v>0</v>
      </c>
      <c r="CA49" s="70">
        <f t="shared" si="25"/>
        <v>0</v>
      </c>
      <c r="CB49" s="70">
        <f t="shared" si="26"/>
        <v>0</v>
      </c>
      <c r="CC49" s="70">
        <f t="shared" si="27"/>
        <v>0</v>
      </c>
    </row>
    <row r="50" spans="1:81" ht="28.5" customHeight="1" x14ac:dyDescent="0.25">
      <c r="A50" s="101" t="s">
        <v>10</v>
      </c>
      <c r="B50" s="10">
        <v>67</v>
      </c>
      <c r="C50" s="104" t="s">
        <v>288</v>
      </c>
      <c r="D50" s="11" t="s">
        <v>291</v>
      </c>
      <c r="E50" s="10" t="s">
        <v>4</v>
      </c>
      <c r="F50" s="34"/>
      <c r="G50" s="41"/>
      <c r="H50" s="46"/>
      <c r="I50" s="34"/>
      <c r="J50" s="34"/>
      <c r="K50" s="34"/>
      <c r="L50" s="34"/>
      <c r="M50" s="34"/>
      <c r="N50" s="34"/>
      <c r="O50" s="34"/>
      <c r="P50" s="34"/>
      <c r="Q50" s="34"/>
      <c r="R50" s="34"/>
      <c r="S50" s="47"/>
      <c r="T50" s="46"/>
      <c r="U50" s="34">
        <v>1</v>
      </c>
      <c r="V50" s="72"/>
      <c r="W50" s="34"/>
      <c r="X50" s="34"/>
      <c r="Y50" s="34"/>
      <c r="Z50" s="34"/>
      <c r="AA50" s="34"/>
      <c r="AB50" s="34"/>
      <c r="AC50" s="34"/>
      <c r="AD50" s="34"/>
      <c r="AE50" s="34"/>
      <c r="AF50" s="34"/>
      <c r="AG50" s="41"/>
      <c r="AH50" s="34"/>
      <c r="AI50" s="34"/>
      <c r="AJ50" s="34"/>
      <c r="AK50" s="70">
        <v>200</v>
      </c>
      <c r="AL50" s="50">
        <f t="shared" si="28"/>
        <v>1</v>
      </c>
      <c r="AM50" s="25">
        <f t="shared" si="29"/>
        <v>200</v>
      </c>
      <c r="AN50" s="2"/>
      <c r="AZ50" s="70">
        <f t="shared" si="0"/>
        <v>0</v>
      </c>
      <c r="BA50" s="70">
        <f t="shared" si="1"/>
        <v>0</v>
      </c>
      <c r="BB50" s="70">
        <f t="shared" si="2"/>
        <v>0</v>
      </c>
      <c r="BC50" s="70">
        <f t="shared" si="3"/>
        <v>0</v>
      </c>
      <c r="BD50" s="70">
        <f t="shared" si="4"/>
        <v>0</v>
      </c>
      <c r="BE50" s="70">
        <f t="shared" si="5"/>
        <v>0</v>
      </c>
      <c r="BF50" s="70">
        <f t="shared" si="6"/>
        <v>0</v>
      </c>
      <c r="BG50" s="70">
        <f t="shared" si="7"/>
        <v>0</v>
      </c>
      <c r="BH50" s="70">
        <f t="shared" si="8"/>
        <v>0</v>
      </c>
      <c r="BI50" s="70">
        <f t="shared" si="9"/>
        <v>0</v>
      </c>
      <c r="BJ50" s="70">
        <f t="shared" si="10"/>
        <v>0</v>
      </c>
      <c r="BK50" s="70">
        <f t="shared" si="11"/>
        <v>0</v>
      </c>
      <c r="BL50" s="82"/>
      <c r="BM50" s="70">
        <f t="shared" si="12"/>
        <v>0</v>
      </c>
      <c r="BN50" s="70">
        <f t="shared" si="13"/>
        <v>200</v>
      </c>
      <c r="BO50" s="70"/>
      <c r="BP50" s="70">
        <f t="shared" si="14"/>
        <v>0</v>
      </c>
      <c r="BQ50" s="70">
        <f t="shared" si="15"/>
        <v>0</v>
      </c>
      <c r="BR50" s="70">
        <f t="shared" si="16"/>
        <v>0</v>
      </c>
      <c r="BS50" s="70">
        <f t="shared" si="17"/>
        <v>0</v>
      </c>
      <c r="BT50" s="70">
        <f t="shared" si="18"/>
        <v>0</v>
      </c>
      <c r="BU50" s="70">
        <f t="shared" si="19"/>
        <v>0</v>
      </c>
      <c r="BV50" s="70">
        <f t="shared" si="20"/>
        <v>0</v>
      </c>
      <c r="BW50" s="70">
        <f t="shared" si="21"/>
        <v>0</v>
      </c>
      <c r="BX50" s="70">
        <f t="shared" si="22"/>
        <v>0</v>
      </c>
      <c r="BY50" s="70">
        <f t="shared" si="23"/>
        <v>0</v>
      </c>
      <c r="BZ50" s="70">
        <f t="shared" si="24"/>
        <v>0</v>
      </c>
      <c r="CA50" s="70">
        <f t="shared" si="25"/>
        <v>0</v>
      </c>
      <c r="CB50" s="70">
        <f t="shared" si="26"/>
        <v>0</v>
      </c>
      <c r="CC50" s="70">
        <f t="shared" si="27"/>
        <v>0</v>
      </c>
    </row>
    <row r="51" spans="1:81" ht="18" customHeight="1" x14ac:dyDescent="0.25">
      <c r="A51" s="101" t="s">
        <v>10</v>
      </c>
      <c r="B51" s="10">
        <v>68</v>
      </c>
      <c r="C51" s="104" t="s">
        <v>289</v>
      </c>
      <c r="D51" s="11" t="s">
        <v>290</v>
      </c>
      <c r="E51" s="10" t="s">
        <v>4</v>
      </c>
      <c r="F51" s="34"/>
      <c r="G51" s="41"/>
      <c r="H51" s="46"/>
      <c r="I51" s="34"/>
      <c r="J51" s="34"/>
      <c r="K51" s="34"/>
      <c r="L51" s="34"/>
      <c r="M51" s="34"/>
      <c r="N51" s="34"/>
      <c r="O51" s="34"/>
      <c r="P51" s="34"/>
      <c r="Q51" s="34"/>
      <c r="R51" s="34"/>
      <c r="S51" s="47"/>
      <c r="T51" s="46"/>
      <c r="U51" s="34">
        <v>1</v>
      </c>
      <c r="V51" s="72"/>
      <c r="W51" s="34"/>
      <c r="X51" s="34"/>
      <c r="Y51" s="34"/>
      <c r="Z51" s="34"/>
      <c r="AA51" s="34"/>
      <c r="AB51" s="34"/>
      <c r="AC51" s="34"/>
      <c r="AD51" s="34"/>
      <c r="AE51" s="34"/>
      <c r="AF51" s="34"/>
      <c r="AG51" s="41"/>
      <c r="AH51" s="34"/>
      <c r="AI51" s="34"/>
      <c r="AJ51" s="34"/>
      <c r="AK51" s="105">
        <v>300</v>
      </c>
      <c r="AL51" s="50">
        <f t="shared" si="28"/>
        <v>1</v>
      </c>
      <c r="AM51" s="25">
        <f t="shared" si="29"/>
        <v>300</v>
      </c>
      <c r="AN51" s="2"/>
      <c r="AZ51" s="70">
        <f t="shared" si="0"/>
        <v>0</v>
      </c>
      <c r="BA51" s="70">
        <f t="shared" si="1"/>
        <v>0</v>
      </c>
      <c r="BB51" s="70">
        <f t="shared" si="2"/>
        <v>0</v>
      </c>
      <c r="BC51" s="70">
        <f t="shared" si="3"/>
        <v>0</v>
      </c>
      <c r="BD51" s="70">
        <f t="shared" si="4"/>
        <v>0</v>
      </c>
      <c r="BE51" s="70">
        <f t="shared" si="5"/>
        <v>0</v>
      </c>
      <c r="BF51" s="70">
        <f t="shared" si="6"/>
        <v>0</v>
      </c>
      <c r="BG51" s="70">
        <f t="shared" si="7"/>
        <v>0</v>
      </c>
      <c r="BH51" s="70">
        <f t="shared" si="8"/>
        <v>0</v>
      </c>
      <c r="BI51" s="70">
        <f t="shared" si="9"/>
        <v>0</v>
      </c>
      <c r="BJ51" s="70">
        <f t="shared" si="10"/>
        <v>0</v>
      </c>
      <c r="BK51" s="70">
        <f t="shared" si="11"/>
        <v>0</v>
      </c>
      <c r="BL51" s="82"/>
      <c r="BM51" s="70">
        <f t="shared" si="12"/>
        <v>0</v>
      </c>
      <c r="BN51" s="70">
        <f t="shared" si="13"/>
        <v>300</v>
      </c>
      <c r="BO51" s="70"/>
      <c r="BP51" s="70">
        <f t="shared" si="14"/>
        <v>0</v>
      </c>
      <c r="BQ51" s="70">
        <f t="shared" si="15"/>
        <v>0</v>
      </c>
      <c r="BR51" s="70">
        <f t="shared" si="16"/>
        <v>0</v>
      </c>
      <c r="BS51" s="70">
        <f t="shared" si="17"/>
        <v>0</v>
      </c>
      <c r="BT51" s="70">
        <f t="shared" si="18"/>
        <v>0</v>
      </c>
      <c r="BU51" s="70">
        <f t="shared" si="19"/>
        <v>0</v>
      </c>
      <c r="BV51" s="70">
        <f t="shared" si="20"/>
        <v>0</v>
      </c>
      <c r="BW51" s="70">
        <f t="shared" si="21"/>
        <v>0</v>
      </c>
      <c r="BX51" s="70">
        <f t="shared" si="22"/>
        <v>0</v>
      </c>
      <c r="BY51" s="70">
        <f t="shared" si="23"/>
        <v>0</v>
      </c>
      <c r="BZ51" s="70">
        <f t="shared" si="24"/>
        <v>0</v>
      </c>
      <c r="CA51" s="70">
        <f t="shared" si="25"/>
        <v>0</v>
      </c>
      <c r="CB51" s="70">
        <f t="shared" si="26"/>
        <v>0</v>
      </c>
      <c r="CC51" s="70">
        <f t="shared" si="27"/>
        <v>0</v>
      </c>
    </row>
    <row r="52" spans="1:81" ht="18" customHeight="1" x14ac:dyDescent="0.25">
      <c r="A52" s="101" t="s">
        <v>10</v>
      </c>
      <c r="B52" s="10">
        <v>69</v>
      </c>
      <c r="C52" s="11" t="s">
        <v>174</v>
      </c>
      <c r="D52" s="11"/>
      <c r="E52" s="10" t="s">
        <v>4</v>
      </c>
      <c r="F52" s="34"/>
      <c r="G52" s="41"/>
      <c r="H52" s="46"/>
      <c r="I52" s="34">
        <v>5</v>
      </c>
      <c r="J52" s="34"/>
      <c r="K52" s="34"/>
      <c r="L52" s="34"/>
      <c r="M52" s="34"/>
      <c r="N52" s="34"/>
      <c r="O52" s="34"/>
      <c r="P52" s="34"/>
      <c r="Q52" s="34"/>
      <c r="R52" s="34"/>
      <c r="S52" s="47"/>
      <c r="T52" s="46"/>
      <c r="U52" s="34"/>
      <c r="V52" s="72"/>
      <c r="W52" s="34">
        <v>1</v>
      </c>
      <c r="X52" s="34"/>
      <c r="Y52" s="34"/>
      <c r="Z52" s="34"/>
      <c r="AA52" s="34"/>
      <c r="AB52" s="34"/>
      <c r="AC52" s="34"/>
      <c r="AD52" s="34"/>
      <c r="AE52" s="34"/>
      <c r="AF52" s="34"/>
      <c r="AG52" s="41"/>
      <c r="AH52" s="34"/>
      <c r="AI52" s="34"/>
      <c r="AJ52" s="34"/>
      <c r="AK52" s="70">
        <v>900</v>
      </c>
      <c r="AL52" s="50">
        <f t="shared" si="28"/>
        <v>6</v>
      </c>
      <c r="AM52" s="25">
        <f t="shared" si="29"/>
        <v>5400</v>
      </c>
      <c r="AN52" s="2"/>
      <c r="AZ52" s="70">
        <f t="shared" si="0"/>
        <v>0</v>
      </c>
      <c r="BA52" s="70">
        <f t="shared" si="1"/>
        <v>4500</v>
      </c>
      <c r="BB52" s="70">
        <f t="shared" si="2"/>
        <v>0</v>
      </c>
      <c r="BC52" s="70">
        <f t="shared" si="3"/>
        <v>0</v>
      </c>
      <c r="BD52" s="70">
        <f t="shared" si="4"/>
        <v>0</v>
      </c>
      <c r="BE52" s="70">
        <f t="shared" si="5"/>
        <v>0</v>
      </c>
      <c r="BF52" s="70">
        <f t="shared" si="6"/>
        <v>0</v>
      </c>
      <c r="BG52" s="70">
        <f t="shared" si="7"/>
        <v>0</v>
      </c>
      <c r="BH52" s="70">
        <f t="shared" si="8"/>
        <v>0</v>
      </c>
      <c r="BI52" s="70">
        <f t="shared" si="9"/>
        <v>0</v>
      </c>
      <c r="BJ52" s="70">
        <f t="shared" si="10"/>
        <v>0</v>
      </c>
      <c r="BK52" s="70">
        <f t="shared" si="11"/>
        <v>0</v>
      </c>
      <c r="BL52" s="82"/>
      <c r="BM52" s="70">
        <f t="shared" si="12"/>
        <v>0</v>
      </c>
      <c r="BN52" s="70">
        <f t="shared" si="13"/>
        <v>0</v>
      </c>
      <c r="BO52" s="70"/>
      <c r="BP52" s="70">
        <f t="shared" si="14"/>
        <v>900</v>
      </c>
      <c r="BQ52" s="70">
        <f t="shared" si="15"/>
        <v>0</v>
      </c>
      <c r="BR52" s="70">
        <f t="shared" si="16"/>
        <v>0</v>
      </c>
      <c r="BS52" s="70">
        <f t="shared" si="17"/>
        <v>0</v>
      </c>
      <c r="BT52" s="70">
        <f t="shared" si="18"/>
        <v>0</v>
      </c>
      <c r="BU52" s="70">
        <f t="shared" si="19"/>
        <v>0</v>
      </c>
      <c r="BV52" s="70">
        <f t="shared" si="20"/>
        <v>0</v>
      </c>
      <c r="BW52" s="70">
        <f t="shared" si="21"/>
        <v>0</v>
      </c>
      <c r="BX52" s="70">
        <f t="shared" si="22"/>
        <v>0</v>
      </c>
      <c r="BY52" s="70">
        <f t="shared" si="23"/>
        <v>0</v>
      </c>
      <c r="BZ52" s="70">
        <f t="shared" si="24"/>
        <v>0</v>
      </c>
      <c r="CA52" s="70">
        <f t="shared" si="25"/>
        <v>0</v>
      </c>
      <c r="CB52" s="70">
        <f t="shared" si="26"/>
        <v>0</v>
      </c>
      <c r="CC52" s="70">
        <f t="shared" si="27"/>
        <v>0</v>
      </c>
    </row>
    <row r="53" spans="1:81" ht="18" customHeight="1" x14ac:dyDescent="0.25">
      <c r="A53" s="101" t="s">
        <v>10</v>
      </c>
      <c r="B53" s="10">
        <v>72</v>
      </c>
      <c r="C53" s="11" t="s">
        <v>175</v>
      </c>
      <c r="D53" s="11"/>
      <c r="E53" s="10" t="s">
        <v>4</v>
      </c>
      <c r="F53" s="34"/>
      <c r="G53" s="41"/>
      <c r="H53" s="46"/>
      <c r="I53" s="34"/>
      <c r="J53" s="34"/>
      <c r="K53" s="34"/>
      <c r="L53" s="34"/>
      <c r="M53" s="34"/>
      <c r="N53" s="34"/>
      <c r="O53" s="34"/>
      <c r="P53" s="34"/>
      <c r="Q53" s="34"/>
      <c r="R53" s="34"/>
      <c r="S53" s="47"/>
      <c r="T53" s="46"/>
      <c r="U53" s="34"/>
      <c r="V53" s="72"/>
      <c r="W53" s="34"/>
      <c r="X53" s="34"/>
      <c r="Y53" s="34"/>
      <c r="Z53" s="34"/>
      <c r="AA53" s="34">
        <v>7</v>
      </c>
      <c r="AB53" s="34"/>
      <c r="AC53" s="34"/>
      <c r="AD53" s="34"/>
      <c r="AE53" s="34">
        <v>11</v>
      </c>
      <c r="AF53" s="34"/>
      <c r="AG53" s="41">
        <v>6</v>
      </c>
      <c r="AH53" s="34"/>
      <c r="AI53" s="34"/>
      <c r="AJ53" s="34"/>
      <c r="AK53" s="70">
        <v>200</v>
      </c>
      <c r="AL53" s="50">
        <f t="shared" si="28"/>
        <v>24</v>
      </c>
      <c r="AM53" s="25">
        <f t="shared" si="29"/>
        <v>4800</v>
      </c>
      <c r="AN53" s="2"/>
      <c r="AZ53" s="70">
        <f t="shared" si="0"/>
        <v>0</v>
      </c>
      <c r="BA53" s="70">
        <f t="shared" si="1"/>
        <v>0</v>
      </c>
      <c r="BB53" s="70">
        <f t="shared" si="2"/>
        <v>0</v>
      </c>
      <c r="BC53" s="70">
        <f t="shared" si="3"/>
        <v>0</v>
      </c>
      <c r="BD53" s="70">
        <f t="shared" si="4"/>
        <v>0</v>
      </c>
      <c r="BE53" s="70">
        <f t="shared" si="5"/>
        <v>0</v>
      </c>
      <c r="BF53" s="70">
        <f t="shared" si="6"/>
        <v>0</v>
      </c>
      <c r="BG53" s="70">
        <f t="shared" si="7"/>
        <v>0</v>
      </c>
      <c r="BH53" s="70">
        <f t="shared" si="8"/>
        <v>0</v>
      </c>
      <c r="BI53" s="70">
        <f t="shared" si="9"/>
        <v>0</v>
      </c>
      <c r="BJ53" s="70">
        <f t="shared" si="10"/>
        <v>0</v>
      </c>
      <c r="BK53" s="70">
        <f t="shared" si="11"/>
        <v>0</v>
      </c>
      <c r="BL53" s="82"/>
      <c r="BM53" s="70">
        <f t="shared" si="12"/>
        <v>0</v>
      </c>
      <c r="BN53" s="70">
        <f t="shared" si="13"/>
        <v>0</v>
      </c>
      <c r="BO53" s="70"/>
      <c r="BP53" s="70">
        <f t="shared" si="14"/>
        <v>0</v>
      </c>
      <c r="BQ53" s="70">
        <f t="shared" si="15"/>
        <v>0</v>
      </c>
      <c r="BR53" s="70">
        <f t="shared" si="16"/>
        <v>0</v>
      </c>
      <c r="BS53" s="70">
        <f t="shared" si="17"/>
        <v>0</v>
      </c>
      <c r="BT53" s="70">
        <f t="shared" si="18"/>
        <v>1400</v>
      </c>
      <c r="BU53" s="70">
        <f t="shared" si="19"/>
        <v>0</v>
      </c>
      <c r="BV53" s="70">
        <f t="shared" si="20"/>
        <v>0</v>
      </c>
      <c r="BW53" s="70">
        <f t="shared" si="21"/>
        <v>0</v>
      </c>
      <c r="BX53" s="70">
        <f t="shared" si="22"/>
        <v>2200</v>
      </c>
      <c r="BY53" s="70">
        <f t="shared" si="23"/>
        <v>0</v>
      </c>
      <c r="BZ53" s="70">
        <f t="shared" si="24"/>
        <v>1200</v>
      </c>
      <c r="CA53" s="70">
        <f t="shared" si="25"/>
        <v>0</v>
      </c>
      <c r="CB53" s="70">
        <f t="shared" si="26"/>
        <v>0</v>
      </c>
      <c r="CC53" s="70">
        <f t="shared" si="27"/>
        <v>0</v>
      </c>
    </row>
    <row r="54" spans="1:81" ht="18" customHeight="1" x14ac:dyDescent="0.25">
      <c r="A54" s="101" t="s">
        <v>10</v>
      </c>
      <c r="B54" s="10">
        <v>75</v>
      </c>
      <c r="C54" s="11" t="s">
        <v>15</v>
      </c>
      <c r="D54" s="11" t="s">
        <v>125</v>
      </c>
      <c r="E54" s="10" t="s">
        <v>4</v>
      </c>
      <c r="F54" s="34"/>
      <c r="G54" s="41"/>
      <c r="H54" s="46"/>
      <c r="I54" s="34"/>
      <c r="J54" s="34"/>
      <c r="K54" s="34"/>
      <c r="L54" s="34"/>
      <c r="M54" s="34"/>
      <c r="N54" s="34"/>
      <c r="O54" s="34"/>
      <c r="P54" s="34"/>
      <c r="Q54" s="34"/>
      <c r="R54" s="34"/>
      <c r="S54" s="47"/>
      <c r="T54" s="46"/>
      <c r="U54" s="34">
        <v>1</v>
      </c>
      <c r="V54" s="72"/>
      <c r="W54" s="34"/>
      <c r="X54" s="34"/>
      <c r="Y54" s="34"/>
      <c r="Z54" s="34"/>
      <c r="AA54" s="34"/>
      <c r="AB54" s="34"/>
      <c r="AC54" s="34"/>
      <c r="AD54" s="34"/>
      <c r="AE54" s="34"/>
      <c r="AF54" s="34"/>
      <c r="AG54" s="41"/>
      <c r="AH54" s="34"/>
      <c r="AI54" s="34">
        <v>1</v>
      </c>
      <c r="AJ54" s="34"/>
      <c r="AK54" s="70">
        <v>500</v>
      </c>
      <c r="AL54" s="50">
        <f t="shared" si="28"/>
        <v>2</v>
      </c>
      <c r="AM54" s="25">
        <f t="shared" si="29"/>
        <v>1000</v>
      </c>
      <c r="AN54" s="2"/>
      <c r="AZ54" s="70">
        <f t="shared" si="0"/>
        <v>0</v>
      </c>
      <c r="BA54" s="70">
        <f t="shared" si="1"/>
        <v>0</v>
      </c>
      <c r="BB54" s="70">
        <f t="shared" si="2"/>
        <v>0</v>
      </c>
      <c r="BC54" s="70">
        <f t="shared" si="3"/>
        <v>0</v>
      </c>
      <c r="BD54" s="70">
        <f t="shared" si="4"/>
        <v>0</v>
      </c>
      <c r="BE54" s="70">
        <f t="shared" si="5"/>
        <v>0</v>
      </c>
      <c r="BF54" s="70">
        <f t="shared" si="6"/>
        <v>0</v>
      </c>
      <c r="BG54" s="70">
        <f t="shared" si="7"/>
        <v>0</v>
      </c>
      <c r="BH54" s="70">
        <f t="shared" si="8"/>
        <v>0</v>
      </c>
      <c r="BI54" s="70">
        <f t="shared" si="9"/>
        <v>0</v>
      </c>
      <c r="BJ54" s="70">
        <f t="shared" si="10"/>
        <v>0</v>
      </c>
      <c r="BK54" s="70">
        <f t="shared" si="11"/>
        <v>0</v>
      </c>
      <c r="BL54" s="82"/>
      <c r="BM54" s="70">
        <f t="shared" si="12"/>
        <v>0</v>
      </c>
      <c r="BN54" s="70">
        <f t="shared" si="13"/>
        <v>500</v>
      </c>
      <c r="BO54" s="70"/>
      <c r="BP54" s="70">
        <f t="shared" si="14"/>
        <v>0</v>
      </c>
      <c r="BQ54" s="70">
        <f t="shared" si="15"/>
        <v>0</v>
      </c>
      <c r="BR54" s="70">
        <f t="shared" si="16"/>
        <v>0</v>
      </c>
      <c r="BS54" s="70">
        <f t="shared" si="17"/>
        <v>0</v>
      </c>
      <c r="BT54" s="70">
        <f t="shared" si="18"/>
        <v>0</v>
      </c>
      <c r="BU54" s="70">
        <f t="shared" si="19"/>
        <v>0</v>
      </c>
      <c r="BV54" s="70">
        <f t="shared" si="20"/>
        <v>0</v>
      </c>
      <c r="BW54" s="70">
        <f t="shared" si="21"/>
        <v>0</v>
      </c>
      <c r="BX54" s="70">
        <f t="shared" si="22"/>
        <v>0</v>
      </c>
      <c r="BY54" s="70">
        <f t="shared" si="23"/>
        <v>0</v>
      </c>
      <c r="BZ54" s="70">
        <f t="shared" si="24"/>
        <v>0</v>
      </c>
      <c r="CA54" s="70">
        <f t="shared" si="25"/>
        <v>0</v>
      </c>
      <c r="CB54" s="70">
        <f t="shared" si="26"/>
        <v>500</v>
      </c>
      <c r="CC54" s="70">
        <f t="shared" si="27"/>
        <v>0</v>
      </c>
    </row>
    <row r="55" spans="1:81" ht="18" customHeight="1" x14ac:dyDescent="0.25">
      <c r="A55" s="101" t="s">
        <v>10</v>
      </c>
      <c r="B55" s="10">
        <v>82</v>
      </c>
      <c r="C55" s="11" t="s">
        <v>203</v>
      </c>
      <c r="D55" s="11" t="s">
        <v>229</v>
      </c>
      <c r="E55" s="10" t="s">
        <v>4</v>
      </c>
      <c r="F55" s="34"/>
      <c r="G55" s="41"/>
      <c r="H55" s="46"/>
      <c r="I55" s="34"/>
      <c r="J55" s="34"/>
      <c r="K55" s="34"/>
      <c r="L55" s="34"/>
      <c r="M55" s="34"/>
      <c r="N55" s="34"/>
      <c r="O55" s="34"/>
      <c r="P55" s="34"/>
      <c r="Q55" s="34"/>
      <c r="R55" s="34"/>
      <c r="S55" s="47"/>
      <c r="T55" s="46"/>
      <c r="U55" s="34">
        <v>1</v>
      </c>
      <c r="V55" s="72"/>
      <c r="W55" s="34"/>
      <c r="X55" s="34"/>
      <c r="Y55" s="34">
        <v>1</v>
      </c>
      <c r="Z55" s="34"/>
      <c r="AA55" s="34"/>
      <c r="AB55" s="34"/>
      <c r="AC55" s="34"/>
      <c r="AD55" s="34"/>
      <c r="AE55" s="34"/>
      <c r="AF55" s="34"/>
      <c r="AG55" s="41"/>
      <c r="AH55" s="34"/>
      <c r="AI55" s="34"/>
      <c r="AJ55" s="34"/>
      <c r="AK55" s="70">
        <v>650</v>
      </c>
      <c r="AL55" s="50">
        <f t="shared" si="28"/>
        <v>2</v>
      </c>
      <c r="AM55" s="25">
        <f t="shared" si="29"/>
        <v>1300</v>
      </c>
      <c r="AN55" s="2"/>
      <c r="AZ55" s="70">
        <f t="shared" si="0"/>
        <v>0</v>
      </c>
      <c r="BA55" s="70">
        <f t="shared" si="1"/>
        <v>0</v>
      </c>
      <c r="BB55" s="70">
        <f t="shared" si="2"/>
        <v>0</v>
      </c>
      <c r="BC55" s="70">
        <f t="shared" si="3"/>
        <v>0</v>
      </c>
      <c r="BD55" s="70">
        <f t="shared" si="4"/>
        <v>0</v>
      </c>
      <c r="BE55" s="70">
        <f t="shared" si="5"/>
        <v>0</v>
      </c>
      <c r="BF55" s="70">
        <f t="shared" si="6"/>
        <v>0</v>
      </c>
      <c r="BG55" s="70">
        <f t="shared" si="7"/>
        <v>0</v>
      </c>
      <c r="BH55" s="70">
        <f t="shared" si="8"/>
        <v>0</v>
      </c>
      <c r="BI55" s="70">
        <f t="shared" si="9"/>
        <v>0</v>
      </c>
      <c r="BJ55" s="70">
        <f t="shared" si="10"/>
        <v>0</v>
      </c>
      <c r="BK55" s="70">
        <f t="shared" si="11"/>
        <v>0</v>
      </c>
      <c r="BL55" s="82"/>
      <c r="BM55" s="70">
        <f t="shared" si="12"/>
        <v>0</v>
      </c>
      <c r="BN55" s="70">
        <f t="shared" si="13"/>
        <v>650</v>
      </c>
      <c r="BO55" s="70"/>
      <c r="BP55" s="70">
        <f t="shared" si="14"/>
        <v>0</v>
      </c>
      <c r="BQ55" s="70">
        <f t="shared" si="15"/>
        <v>0</v>
      </c>
      <c r="BR55" s="70">
        <f t="shared" si="16"/>
        <v>650</v>
      </c>
      <c r="BS55" s="70">
        <f t="shared" si="17"/>
        <v>0</v>
      </c>
      <c r="BT55" s="70">
        <f t="shared" si="18"/>
        <v>0</v>
      </c>
      <c r="BU55" s="70">
        <f t="shared" si="19"/>
        <v>0</v>
      </c>
      <c r="BV55" s="70">
        <f t="shared" si="20"/>
        <v>0</v>
      </c>
      <c r="BW55" s="70">
        <f t="shared" si="21"/>
        <v>0</v>
      </c>
      <c r="BX55" s="70">
        <f t="shared" si="22"/>
        <v>0</v>
      </c>
      <c r="BY55" s="70">
        <f t="shared" si="23"/>
        <v>0</v>
      </c>
      <c r="BZ55" s="70">
        <f t="shared" si="24"/>
        <v>0</v>
      </c>
      <c r="CA55" s="70">
        <f t="shared" si="25"/>
        <v>0</v>
      </c>
      <c r="CB55" s="70">
        <f t="shared" si="26"/>
        <v>0</v>
      </c>
      <c r="CC55" s="70">
        <f t="shared" si="27"/>
        <v>0</v>
      </c>
    </row>
    <row r="56" spans="1:81" ht="18" customHeight="1" x14ac:dyDescent="0.25">
      <c r="A56" s="101" t="s">
        <v>10</v>
      </c>
      <c r="B56" s="10">
        <v>83</v>
      </c>
      <c r="C56" s="11" t="s">
        <v>204</v>
      </c>
      <c r="D56" s="11"/>
      <c r="E56" s="10" t="s">
        <v>4</v>
      </c>
      <c r="F56" s="34"/>
      <c r="G56" s="41"/>
      <c r="H56" s="46"/>
      <c r="I56" s="34"/>
      <c r="J56" s="34"/>
      <c r="K56" s="34"/>
      <c r="L56" s="34"/>
      <c r="M56" s="34"/>
      <c r="N56" s="34"/>
      <c r="O56" s="34"/>
      <c r="P56" s="34"/>
      <c r="Q56" s="34"/>
      <c r="R56" s="34"/>
      <c r="S56" s="47"/>
      <c r="T56" s="46"/>
      <c r="U56" s="34">
        <v>2</v>
      </c>
      <c r="V56" s="72"/>
      <c r="W56" s="34"/>
      <c r="X56" s="34"/>
      <c r="Y56" s="34"/>
      <c r="Z56" s="34"/>
      <c r="AA56" s="34"/>
      <c r="AB56" s="34"/>
      <c r="AC56" s="34"/>
      <c r="AD56" s="34"/>
      <c r="AE56" s="34"/>
      <c r="AF56" s="34"/>
      <c r="AG56" s="41"/>
      <c r="AH56" s="34"/>
      <c r="AI56" s="34"/>
      <c r="AJ56" s="34"/>
      <c r="AK56" s="70">
        <v>200</v>
      </c>
      <c r="AL56" s="50">
        <f t="shared" si="28"/>
        <v>2</v>
      </c>
      <c r="AM56" s="25">
        <f t="shared" si="29"/>
        <v>400</v>
      </c>
      <c r="AN56" s="2"/>
      <c r="AZ56" s="70">
        <f t="shared" si="0"/>
        <v>0</v>
      </c>
      <c r="BA56" s="70">
        <f t="shared" si="1"/>
        <v>0</v>
      </c>
      <c r="BB56" s="70">
        <f t="shared" si="2"/>
        <v>0</v>
      </c>
      <c r="BC56" s="70">
        <f t="shared" si="3"/>
        <v>0</v>
      </c>
      <c r="BD56" s="70">
        <f t="shared" si="4"/>
        <v>0</v>
      </c>
      <c r="BE56" s="70">
        <f t="shared" si="5"/>
        <v>0</v>
      </c>
      <c r="BF56" s="70">
        <f t="shared" si="6"/>
        <v>0</v>
      </c>
      <c r="BG56" s="70">
        <f t="shared" si="7"/>
        <v>0</v>
      </c>
      <c r="BH56" s="70">
        <f t="shared" si="8"/>
        <v>0</v>
      </c>
      <c r="BI56" s="70">
        <f t="shared" si="9"/>
        <v>0</v>
      </c>
      <c r="BJ56" s="70">
        <f t="shared" si="10"/>
        <v>0</v>
      </c>
      <c r="BK56" s="70">
        <f t="shared" si="11"/>
        <v>0</v>
      </c>
      <c r="BL56" s="82"/>
      <c r="BM56" s="70">
        <f t="shared" si="12"/>
        <v>0</v>
      </c>
      <c r="BN56" s="70">
        <f t="shared" si="13"/>
        <v>400</v>
      </c>
      <c r="BO56" s="70"/>
      <c r="BP56" s="70">
        <f t="shared" si="14"/>
        <v>0</v>
      </c>
      <c r="BQ56" s="70">
        <f t="shared" si="15"/>
        <v>0</v>
      </c>
      <c r="BR56" s="70">
        <f t="shared" si="16"/>
        <v>0</v>
      </c>
      <c r="BS56" s="70">
        <f t="shared" si="17"/>
        <v>0</v>
      </c>
      <c r="BT56" s="70">
        <f t="shared" si="18"/>
        <v>0</v>
      </c>
      <c r="BU56" s="70">
        <f t="shared" si="19"/>
        <v>0</v>
      </c>
      <c r="BV56" s="70">
        <f t="shared" si="20"/>
        <v>0</v>
      </c>
      <c r="BW56" s="70">
        <f t="shared" si="21"/>
        <v>0</v>
      </c>
      <c r="BX56" s="70">
        <f t="shared" si="22"/>
        <v>0</v>
      </c>
      <c r="BY56" s="70">
        <f t="shared" si="23"/>
        <v>0</v>
      </c>
      <c r="BZ56" s="70">
        <f t="shared" si="24"/>
        <v>0</v>
      </c>
      <c r="CA56" s="70">
        <f t="shared" si="25"/>
        <v>0</v>
      </c>
      <c r="CB56" s="70">
        <f t="shared" si="26"/>
        <v>0</v>
      </c>
      <c r="CC56" s="70">
        <f t="shared" si="27"/>
        <v>0</v>
      </c>
    </row>
    <row r="57" spans="1:81" ht="40.5" customHeight="1" x14ac:dyDescent="0.25">
      <c r="A57" s="100" t="s">
        <v>61</v>
      </c>
      <c r="B57" s="22">
        <v>85</v>
      </c>
      <c r="C57" s="23" t="s">
        <v>78</v>
      </c>
      <c r="D57" s="24" t="s">
        <v>126</v>
      </c>
      <c r="E57" s="22" t="s">
        <v>4</v>
      </c>
      <c r="F57" s="35"/>
      <c r="G57" s="42"/>
      <c r="H57" s="48"/>
      <c r="I57" s="35"/>
      <c r="J57" s="35"/>
      <c r="K57" s="35"/>
      <c r="L57" s="35"/>
      <c r="M57" s="35"/>
      <c r="N57" s="35"/>
      <c r="O57" s="35"/>
      <c r="P57" s="35"/>
      <c r="Q57" s="35"/>
      <c r="R57" s="35"/>
      <c r="S57" s="49"/>
      <c r="T57" s="48"/>
      <c r="U57" s="35">
        <v>1</v>
      </c>
      <c r="V57" s="72"/>
      <c r="W57" s="35"/>
      <c r="X57" s="35"/>
      <c r="Y57" s="35"/>
      <c r="Z57" s="35"/>
      <c r="AA57" s="35"/>
      <c r="AB57" s="35"/>
      <c r="AC57" s="35"/>
      <c r="AD57" s="35"/>
      <c r="AE57" s="35"/>
      <c r="AF57" s="35"/>
      <c r="AG57" s="42"/>
      <c r="AH57" s="35"/>
      <c r="AI57" s="35"/>
      <c r="AJ57" s="35"/>
      <c r="AK57" s="36">
        <v>11000</v>
      </c>
      <c r="AL57" s="50">
        <f t="shared" si="28"/>
        <v>1</v>
      </c>
      <c r="AM57" s="25">
        <f t="shared" si="29"/>
        <v>11000</v>
      </c>
      <c r="AN57" s="2"/>
      <c r="AZ57" s="70">
        <f t="shared" si="0"/>
        <v>0</v>
      </c>
      <c r="BA57" s="70">
        <f t="shared" si="1"/>
        <v>0</v>
      </c>
      <c r="BB57" s="70">
        <f t="shared" si="2"/>
        <v>0</v>
      </c>
      <c r="BC57" s="70">
        <f t="shared" si="3"/>
        <v>0</v>
      </c>
      <c r="BD57" s="70">
        <f t="shared" si="4"/>
        <v>0</v>
      </c>
      <c r="BE57" s="70">
        <f t="shared" si="5"/>
        <v>0</v>
      </c>
      <c r="BF57" s="70">
        <f t="shared" si="6"/>
        <v>0</v>
      </c>
      <c r="BG57" s="70">
        <f t="shared" si="7"/>
        <v>0</v>
      </c>
      <c r="BH57" s="70">
        <f t="shared" si="8"/>
        <v>0</v>
      </c>
      <c r="BI57" s="70">
        <f t="shared" si="9"/>
        <v>0</v>
      </c>
      <c r="BJ57" s="70">
        <f t="shared" si="10"/>
        <v>0</v>
      </c>
      <c r="BK57" s="70">
        <f t="shared" si="11"/>
        <v>0</v>
      </c>
      <c r="BL57" s="82"/>
      <c r="BM57" s="70">
        <f t="shared" si="12"/>
        <v>0</v>
      </c>
      <c r="BN57" s="70">
        <f t="shared" si="13"/>
        <v>11000</v>
      </c>
      <c r="BO57" s="70"/>
      <c r="BP57" s="70">
        <f t="shared" si="14"/>
        <v>0</v>
      </c>
      <c r="BQ57" s="70">
        <f t="shared" si="15"/>
        <v>0</v>
      </c>
      <c r="BR57" s="70">
        <f t="shared" si="16"/>
        <v>0</v>
      </c>
      <c r="BS57" s="70">
        <f t="shared" si="17"/>
        <v>0</v>
      </c>
      <c r="BT57" s="70">
        <f t="shared" si="18"/>
        <v>0</v>
      </c>
      <c r="BU57" s="70">
        <f t="shared" si="19"/>
        <v>0</v>
      </c>
      <c r="BV57" s="70">
        <f t="shared" si="20"/>
        <v>0</v>
      </c>
      <c r="BW57" s="70">
        <f t="shared" si="21"/>
        <v>0</v>
      </c>
      <c r="BX57" s="70">
        <f t="shared" si="22"/>
        <v>0</v>
      </c>
      <c r="BY57" s="70">
        <f t="shared" si="23"/>
        <v>0</v>
      </c>
      <c r="BZ57" s="70">
        <f t="shared" si="24"/>
        <v>0</v>
      </c>
      <c r="CA57" s="70">
        <f t="shared" si="25"/>
        <v>0</v>
      </c>
      <c r="CB57" s="70">
        <f t="shared" si="26"/>
        <v>0</v>
      </c>
      <c r="CC57" s="70">
        <f t="shared" si="27"/>
        <v>0</v>
      </c>
    </row>
    <row r="58" spans="1:81" ht="44.25" customHeight="1" x14ac:dyDescent="0.25">
      <c r="A58" s="100" t="s">
        <v>61</v>
      </c>
      <c r="B58" s="22">
        <v>86</v>
      </c>
      <c r="C58" s="23" t="s">
        <v>58</v>
      </c>
      <c r="D58" s="24" t="s">
        <v>268</v>
      </c>
      <c r="E58" s="22" t="s">
        <v>4</v>
      </c>
      <c r="F58" s="35"/>
      <c r="G58" s="42"/>
      <c r="H58" s="48">
        <v>1</v>
      </c>
      <c r="I58" s="35"/>
      <c r="J58" s="35"/>
      <c r="K58" s="35"/>
      <c r="L58" s="35"/>
      <c r="M58" s="35"/>
      <c r="N58" s="35"/>
      <c r="O58" s="35"/>
      <c r="P58" s="35"/>
      <c r="Q58" s="35"/>
      <c r="R58" s="35"/>
      <c r="S58" s="49"/>
      <c r="T58" s="48"/>
      <c r="U58" s="35">
        <v>3</v>
      </c>
      <c r="V58" s="72"/>
      <c r="W58" s="35"/>
      <c r="X58" s="35"/>
      <c r="Y58" s="35"/>
      <c r="Z58" s="35"/>
      <c r="AA58" s="35"/>
      <c r="AB58" s="35"/>
      <c r="AC58" s="35"/>
      <c r="AD58" s="35"/>
      <c r="AE58" s="35"/>
      <c r="AF58" s="35"/>
      <c r="AG58" s="42"/>
      <c r="AH58" s="35"/>
      <c r="AI58" s="35"/>
      <c r="AJ58" s="35"/>
      <c r="AK58" s="36">
        <v>2000</v>
      </c>
      <c r="AL58" s="50">
        <f t="shared" si="28"/>
        <v>4</v>
      </c>
      <c r="AM58" s="25">
        <f t="shared" si="29"/>
        <v>8000</v>
      </c>
      <c r="AN58" s="2"/>
      <c r="AZ58" s="70">
        <f t="shared" si="0"/>
        <v>2000</v>
      </c>
      <c r="BA58" s="70">
        <f t="shared" si="1"/>
        <v>0</v>
      </c>
      <c r="BB58" s="70">
        <f t="shared" si="2"/>
        <v>0</v>
      </c>
      <c r="BC58" s="70">
        <f t="shared" si="3"/>
        <v>0</v>
      </c>
      <c r="BD58" s="70">
        <f t="shared" si="4"/>
        <v>0</v>
      </c>
      <c r="BE58" s="70">
        <f t="shared" si="5"/>
        <v>0</v>
      </c>
      <c r="BF58" s="70">
        <f t="shared" si="6"/>
        <v>0</v>
      </c>
      <c r="BG58" s="70">
        <f t="shared" si="7"/>
        <v>0</v>
      </c>
      <c r="BH58" s="70">
        <f t="shared" si="8"/>
        <v>0</v>
      </c>
      <c r="BI58" s="70">
        <f t="shared" si="9"/>
        <v>0</v>
      </c>
      <c r="BJ58" s="70">
        <f t="shared" si="10"/>
        <v>0</v>
      </c>
      <c r="BK58" s="70">
        <f t="shared" si="11"/>
        <v>0</v>
      </c>
      <c r="BL58" s="82"/>
      <c r="BM58" s="70">
        <f t="shared" si="12"/>
        <v>0</v>
      </c>
      <c r="BN58" s="70">
        <f t="shared" si="13"/>
        <v>6000</v>
      </c>
      <c r="BO58" s="70"/>
      <c r="BP58" s="70">
        <f t="shared" si="14"/>
        <v>0</v>
      </c>
      <c r="BQ58" s="70">
        <f t="shared" si="15"/>
        <v>0</v>
      </c>
      <c r="BR58" s="70">
        <f t="shared" si="16"/>
        <v>0</v>
      </c>
      <c r="BS58" s="70">
        <f t="shared" si="17"/>
        <v>0</v>
      </c>
      <c r="BT58" s="70">
        <f t="shared" si="18"/>
        <v>0</v>
      </c>
      <c r="BU58" s="70">
        <f t="shared" si="19"/>
        <v>0</v>
      </c>
      <c r="BV58" s="70">
        <f t="shared" si="20"/>
        <v>0</v>
      </c>
      <c r="BW58" s="70">
        <f t="shared" si="21"/>
        <v>0</v>
      </c>
      <c r="BX58" s="70">
        <f t="shared" si="22"/>
        <v>0</v>
      </c>
      <c r="BY58" s="70">
        <f t="shared" si="23"/>
        <v>0</v>
      </c>
      <c r="BZ58" s="70">
        <f t="shared" si="24"/>
        <v>0</v>
      </c>
      <c r="CA58" s="70">
        <f t="shared" si="25"/>
        <v>0</v>
      </c>
      <c r="CB58" s="70">
        <f t="shared" si="26"/>
        <v>0</v>
      </c>
      <c r="CC58" s="70">
        <f t="shared" si="27"/>
        <v>0</v>
      </c>
    </row>
    <row r="59" spans="1:81" ht="32.25" customHeight="1" x14ac:dyDescent="0.25">
      <c r="A59" s="100" t="s">
        <v>61</v>
      </c>
      <c r="B59" s="22">
        <v>87</v>
      </c>
      <c r="C59" s="23" t="s">
        <v>93</v>
      </c>
      <c r="D59" s="24" t="s">
        <v>127</v>
      </c>
      <c r="E59" s="22" t="s">
        <v>4</v>
      </c>
      <c r="F59" s="35"/>
      <c r="G59" s="42"/>
      <c r="H59" s="48">
        <v>2</v>
      </c>
      <c r="I59" s="35">
        <v>1</v>
      </c>
      <c r="J59" s="35"/>
      <c r="K59" s="35"/>
      <c r="L59" s="35"/>
      <c r="M59" s="35"/>
      <c r="N59" s="35"/>
      <c r="O59" s="35"/>
      <c r="P59" s="35"/>
      <c r="Q59" s="35"/>
      <c r="R59" s="35"/>
      <c r="S59" s="49"/>
      <c r="T59" s="48">
        <v>2</v>
      </c>
      <c r="U59" s="35">
        <v>3</v>
      </c>
      <c r="V59" s="72"/>
      <c r="W59" s="35">
        <v>1</v>
      </c>
      <c r="X59" s="35">
        <v>1</v>
      </c>
      <c r="Y59" s="35">
        <v>1</v>
      </c>
      <c r="Z59" s="35"/>
      <c r="AA59" s="35">
        <v>2</v>
      </c>
      <c r="AB59" s="35"/>
      <c r="AC59" s="35"/>
      <c r="AD59" s="35"/>
      <c r="AE59" s="35">
        <v>2</v>
      </c>
      <c r="AF59" s="35">
        <v>2</v>
      </c>
      <c r="AG59" s="42"/>
      <c r="AH59" s="35"/>
      <c r="AI59" s="35"/>
      <c r="AJ59" s="35"/>
      <c r="AK59" s="36">
        <v>600</v>
      </c>
      <c r="AL59" s="50">
        <f t="shared" si="28"/>
        <v>17</v>
      </c>
      <c r="AM59" s="25">
        <f t="shared" si="29"/>
        <v>10200</v>
      </c>
      <c r="AN59" s="2"/>
      <c r="AZ59" s="70">
        <f t="shared" si="0"/>
        <v>1200</v>
      </c>
      <c r="BA59" s="70">
        <f t="shared" si="1"/>
        <v>600</v>
      </c>
      <c r="BB59" s="70">
        <f t="shared" si="2"/>
        <v>0</v>
      </c>
      <c r="BC59" s="70">
        <f t="shared" si="3"/>
        <v>0</v>
      </c>
      <c r="BD59" s="70">
        <f t="shared" si="4"/>
        <v>0</v>
      </c>
      <c r="BE59" s="70">
        <f t="shared" si="5"/>
        <v>0</v>
      </c>
      <c r="BF59" s="70">
        <f t="shared" si="6"/>
        <v>0</v>
      </c>
      <c r="BG59" s="70">
        <f t="shared" si="7"/>
        <v>0</v>
      </c>
      <c r="BH59" s="70">
        <f t="shared" si="8"/>
        <v>0</v>
      </c>
      <c r="BI59" s="70">
        <f t="shared" si="9"/>
        <v>0</v>
      </c>
      <c r="BJ59" s="70">
        <f t="shared" si="10"/>
        <v>0</v>
      </c>
      <c r="BK59" s="70">
        <f t="shared" si="11"/>
        <v>0</v>
      </c>
      <c r="BL59" s="82"/>
      <c r="BM59" s="70">
        <f t="shared" si="12"/>
        <v>1200</v>
      </c>
      <c r="BN59" s="70">
        <f t="shared" si="13"/>
        <v>1800</v>
      </c>
      <c r="BO59" s="70"/>
      <c r="BP59" s="70">
        <f t="shared" si="14"/>
        <v>600</v>
      </c>
      <c r="BQ59" s="70">
        <f t="shared" si="15"/>
        <v>600</v>
      </c>
      <c r="BR59" s="70">
        <f t="shared" si="16"/>
        <v>600</v>
      </c>
      <c r="BS59" s="70">
        <f t="shared" si="17"/>
        <v>0</v>
      </c>
      <c r="BT59" s="70">
        <f t="shared" si="18"/>
        <v>1200</v>
      </c>
      <c r="BU59" s="70">
        <f t="shared" si="19"/>
        <v>0</v>
      </c>
      <c r="BV59" s="70">
        <f t="shared" si="20"/>
        <v>0</v>
      </c>
      <c r="BW59" s="70">
        <f t="shared" si="21"/>
        <v>0</v>
      </c>
      <c r="BX59" s="70">
        <f t="shared" si="22"/>
        <v>1200</v>
      </c>
      <c r="BY59" s="70">
        <f t="shared" si="23"/>
        <v>1200</v>
      </c>
      <c r="BZ59" s="70">
        <f t="shared" si="24"/>
        <v>0</v>
      </c>
      <c r="CA59" s="70">
        <f t="shared" si="25"/>
        <v>0</v>
      </c>
      <c r="CB59" s="70">
        <f t="shared" si="26"/>
        <v>0</v>
      </c>
      <c r="CC59" s="70">
        <f t="shared" si="27"/>
        <v>0</v>
      </c>
    </row>
    <row r="60" spans="1:81" ht="18" customHeight="1" x14ac:dyDescent="0.25">
      <c r="A60" s="100" t="s">
        <v>61</v>
      </c>
      <c r="B60" s="22">
        <v>88</v>
      </c>
      <c r="C60" s="23" t="s">
        <v>94</v>
      </c>
      <c r="D60" s="24" t="s">
        <v>128</v>
      </c>
      <c r="E60" s="22" t="s">
        <v>4</v>
      </c>
      <c r="F60" s="35"/>
      <c r="G60" s="42"/>
      <c r="H60" s="48"/>
      <c r="I60" s="35"/>
      <c r="J60" s="35"/>
      <c r="K60" s="35"/>
      <c r="L60" s="35"/>
      <c r="M60" s="35"/>
      <c r="N60" s="35"/>
      <c r="O60" s="35"/>
      <c r="P60" s="35"/>
      <c r="Q60" s="35"/>
      <c r="R60" s="35"/>
      <c r="S60" s="49"/>
      <c r="T60" s="48"/>
      <c r="U60" s="35">
        <v>1</v>
      </c>
      <c r="V60" s="72"/>
      <c r="W60" s="35">
        <v>1</v>
      </c>
      <c r="X60" s="35">
        <v>1</v>
      </c>
      <c r="Y60" s="35">
        <v>1</v>
      </c>
      <c r="Z60" s="35">
        <v>1</v>
      </c>
      <c r="AA60" s="35">
        <v>3</v>
      </c>
      <c r="AB60" s="35">
        <v>2</v>
      </c>
      <c r="AC60" s="35"/>
      <c r="AD60" s="35"/>
      <c r="AE60" s="35">
        <v>1</v>
      </c>
      <c r="AF60" s="35"/>
      <c r="AG60" s="42">
        <v>1</v>
      </c>
      <c r="AH60" s="35"/>
      <c r="AI60" s="35">
        <v>1</v>
      </c>
      <c r="AJ60" s="35"/>
      <c r="AK60" s="36">
        <v>900</v>
      </c>
      <c r="AL60" s="50">
        <f t="shared" si="28"/>
        <v>13</v>
      </c>
      <c r="AM60" s="25">
        <f t="shared" si="29"/>
        <v>11700</v>
      </c>
      <c r="AN60" s="2"/>
      <c r="AZ60" s="70">
        <f t="shared" si="0"/>
        <v>0</v>
      </c>
      <c r="BA60" s="70">
        <f t="shared" si="1"/>
        <v>0</v>
      </c>
      <c r="BB60" s="70">
        <f t="shared" si="2"/>
        <v>0</v>
      </c>
      <c r="BC60" s="70">
        <f t="shared" si="3"/>
        <v>0</v>
      </c>
      <c r="BD60" s="70">
        <f t="shared" si="4"/>
        <v>0</v>
      </c>
      <c r="BE60" s="70">
        <f t="shared" si="5"/>
        <v>0</v>
      </c>
      <c r="BF60" s="70">
        <f t="shared" si="6"/>
        <v>0</v>
      </c>
      <c r="BG60" s="70">
        <f t="shared" si="7"/>
        <v>0</v>
      </c>
      <c r="BH60" s="70">
        <f t="shared" si="8"/>
        <v>0</v>
      </c>
      <c r="BI60" s="70">
        <f t="shared" si="9"/>
        <v>0</v>
      </c>
      <c r="BJ60" s="70">
        <f t="shared" si="10"/>
        <v>0</v>
      </c>
      <c r="BK60" s="70">
        <f t="shared" si="11"/>
        <v>0</v>
      </c>
      <c r="BL60" s="82"/>
      <c r="BM60" s="70">
        <f t="shared" si="12"/>
        <v>0</v>
      </c>
      <c r="BN60" s="70">
        <f t="shared" si="13"/>
        <v>900</v>
      </c>
      <c r="BO60" s="70"/>
      <c r="BP60" s="70">
        <f t="shared" si="14"/>
        <v>900</v>
      </c>
      <c r="BQ60" s="70">
        <f t="shared" si="15"/>
        <v>900</v>
      </c>
      <c r="BR60" s="70">
        <f t="shared" si="16"/>
        <v>900</v>
      </c>
      <c r="BS60" s="70">
        <f t="shared" si="17"/>
        <v>900</v>
      </c>
      <c r="BT60" s="70">
        <f t="shared" si="18"/>
        <v>2700</v>
      </c>
      <c r="BU60" s="70">
        <f t="shared" si="19"/>
        <v>1800</v>
      </c>
      <c r="BV60" s="70">
        <f t="shared" si="20"/>
        <v>0</v>
      </c>
      <c r="BW60" s="70">
        <f t="shared" si="21"/>
        <v>0</v>
      </c>
      <c r="BX60" s="70">
        <f t="shared" si="22"/>
        <v>900</v>
      </c>
      <c r="BY60" s="70">
        <f t="shared" si="23"/>
        <v>0</v>
      </c>
      <c r="BZ60" s="70">
        <f t="shared" si="24"/>
        <v>900</v>
      </c>
      <c r="CA60" s="70">
        <f t="shared" si="25"/>
        <v>0</v>
      </c>
      <c r="CB60" s="70">
        <f t="shared" si="26"/>
        <v>900</v>
      </c>
      <c r="CC60" s="70">
        <f t="shared" si="27"/>
        <v>0</v>
      </c>
    </row>
    <row r="61" spans="1:81" ht="18" customHeight="1" x14ac:dyDescent="0.25">
      <c r="A61" s="100" t="s">
        <v>61</v>
      </c>
      <c r="B61" s="22">
        <v>89</v>
      </c>
      <c r="C61" s="29" t="s">
        <v>246</v>
      </c>
      <c r="D61" s="30" t="s">
        <v>247</v>
      </c>
      <c r="E61" s="22" t="s">
        <v>4</v>
      </c>
      <c r="F61" s="35"/>
      <c r="G61" s="42"/>
      <c r="H61" s="48"/>
      <c r="I61" s="35"/>
      <c r="J61" s="35"/>
      <c r="K61" s="35"/>
      <c r="L61" s="35"/>
      <c r="M61" s="35"/>
      <c r="N61" s="35"/>
      <c r="O61" s="35"/>
      <c r="P61" s="35"/>
      <c r="Q61" s="35"/>
      <c r="R61" s="35"/>
      <c r="S61" s="49"/>
      <c r="T61" s="48"/>
      <c r="U61" s="35">
        <v>80</v>
      </c>
      <c r="V61" s="72"/>
      <c r="W61" s="35"/>
      <c r="X61" s="35"/>
      <c r="Y61" s="35"/>
      <c r="Z61" s="35"/>
      <c r="AA61" s="35"/>
      <c r="AB61" s="35"/>
      <c r="AC61" s="35"/>
      <c r="AD61" s="35"/>
      <c r="AE61" s="35"/>
      <c r="AF61" s="35"/>
      <c r="AG61" s="42"/>
      <c r="AH61" s="35"/>
      <c r="AI61" s="35"/>
      <c r="AJ61" s="35"/>
      <c r="AK61" s="36">
        <v>5</v>
      </c>
      <c r="AL61" s="50">
        <f t="shared" si="28"/>
        <v>80</v>
      </c>
      <c r="AM61" s="25">
        <f t="shared" si="29"/>
        <v>400</v>
      </c>
      <c r="AN61" s="2"/>
      <c r="AZ61" s="70">
        <f t="shared" si="0"/>
        <v>0</v>
      </c>
      <c r="BA61" s="70">
        <f t="shared" si="1"/>
        <v>0</v>
      </c>
      <c r="BB61" s="70">
        <f t="shared" si="2"/>
        <v>0</v>
      </c>
      <c r="BC61" s="70">
        <f t="shared" si="3"/>
        <v>0</v>
      </c>
      <c r="BD61" s="70">
        <f t="shared" si="4"/>
        <v>0</v>
      </c>
      <c r="BE61" s="70">
        <f t="shared" si="5"/>
        <v>0</v>
      </c>
      <c r="BF61" s="70">
        <f t="shared" si="6"/>
        <v>0</v>
      </c>
      <c r="BG61" s="70">
        <f t="shared" si="7"/>
        <v>0</v>
      </c>
      <c r="BH61" s="70">
        <f t="shared" si="8"/>
        <v>0</v>
      </c>
      <c r="BI61" s="70">
        <f t="shared" si="9"/>
        <v>0</v>
      </c>
      <c r="BJ61" s="70">
        <f t="shared" si="10"/>
        <v>0</v>
      </c>
      <c r="BK61" s="70">
        <f t="shared" si="11"/>
        <v>0</v>
      </c>
      <c r="BL61" s="82"/>
      <c r="BM61" s="70">
        <f t="shared" si="12"/>
        <v>0</v>
      </c>
      <c r="BN61" s="70">
        <f t="shared" si="13"/>
        <v>400</v>
      </c>
      <c r="BO61" s="70"/>
      <c r="BP61" s="70">
        <f t="shared" si="14"/>
        <v>0</v>
      </c>
      <c r="BQ61" s="70">
        <f t="shared" si="15"/>
        <v>0</v>
      </c>
      <c r="BR61" s="70">
        <f t="shared" si="16"/>
        <v>0</v>
      </c>
      <c r="BS61" s="70">
        <f t="shared" si="17"/>
        <v>0</v>
      </c>
      <c r="BT61" s="70">
        <f t="shared" si="18"/>
        <v>0</v>
      </c>
      <c r="BU61" s="70">
        <f t="shared" si="19"/>
        <v>0</v>
      </c>
      <c r="BV61" s="70">
        <f t="shared" si="20"/>
        <v>0</v>
      </c>
      <c r="BW61" s="70">
        <f t="shared" si="21"/>
        <v>0</v>
      </c>
      <c r="BX61" s="70">
        <f t="shared" si="22"/>
        <v>0</v>
      </c>
      <c r="BY61" s="70">
        <f t="shared" si="23"/>
        <v>0</v>
      </c>
      <c r="BZ61" s="70">
        <f t="shared" si="24"/>
        <v>0</v>
      </c>
      <c r="CA61" s="70">
        <f t="shared" si="25"/>
        <v>0</v>
      </c>
      <c r="CB61" s="70">
        <f t="shared" si="26"/>
        <v>0</v>
      </c>
      <c r="CC61" s="70">
        <f t="shared" si="27"/>
        <v>0</v>
      </c>
    </row>
    <row r="62" spans="1:81" ht="24.75" customHeight="1" x14ac:dyDescent="0.25">
      <c r="A62" s="100" t="s">
        <v>61</v>
      </c>
      <c r="B62" s="22">
        <v>90</v>
      </c>
      <c r="C62" s="23" t="s">
        <v>248</v>
      </c>
      <c r="D62" s="23"/>
      <c r="E62" s="22" t="s">
        <v>4</v>
      </c>
      <c r="F62" s="35"/>
      <c r="G62" s="42"/>
      <c r="H62" s="48"/>
      <c r="I62" s="35"/>
      <c r="J62" s="35"/>
      <c r="K62" s="35"/>
      <c r="L62" s="35"/>
      <c r="M62" s="35"/>
      <c r="N62" s="35"/>
      <c r="O62" s="35"/>
      <c r="P62" s="35"/>
      <c r="Q62" s="35"/>
      <c r="R62" s="35"/>
      <c r="S62" s="49"/>
      <c r="T62" s="48"/>
      <c r="U62" s="35">
        <v>120</v>
      </c>
      <c r="V62" s="72"/>
      <c r="W62" s="35"/>
      <c r="X62" s="35"/>
      <c r="Y62" s="35"/>
      <c r="Z62" s="35"/>
      <c r="AA62" s="35"/>
      <c r="AB62" s="35"/>
      <c r="AC62" s="35"/>
      <c r="AD62" s="35"/>
      <c r="AE62" s="35"/>
      <c r="AF62" s="35"/>
      <c r="AG62" s="42"/>
      <c r="AH62" s="35"/>
      <c r="AI62" s="35"/>
      <c r="AJ62" s="35"/>
      <c r="AK62" s="36">
        <v>5</v>
      </c>
      <c r="AL62" s="50">
        <f t="shared" si="28"/>
        <v>120</v>
      </c>
      <c r="AM62" s="25">
        <f t="shared" si="29"/>
        <v>600</v>
      </c>
      <c r="AN62" s="2"/>
      <c r="AZ62" s="70">
        <f t="shared" si="0"/>
        <v>0</v>
      </c>
      <c r="BA62" s="70">
        <f t="shared" si="1"/>
        <v>0</v>
      </c>
      <c r="BB62" s="70">
        <f t="shared" si="2"/>
        <v>0</v>
      </c>
      <c r="BC62" s="70">
        <f t="shared" si="3"/>
        <v>0</v>
      </c>
      <c r="BD62" s="70">
        <f t="shared" si="4"/>
        <v>0</v>
      </c>
      <c r="BE62" s="70">
        <f t="shared" si="5"/>
        <v>0</v>
      </c>
      <c r="BF62" s="70">
        <f t="shared" si="6"/>
        <v>0</v>
      </c>
      <c r="BG62" s="70">
        <f t="shared" si="7"/>
        <v>0</v>
      </c>
      <c r="BH62" s="70">
        <f t="shared" si="8"/>
        <v>0</v>
      </c>
      <c r="BI62" s="70">
        <f t="shared" si="9"/>
        <v>0</v>
      </c>
      <c r="BJ62" s="70">
        <f t="shared" si="10"/>
        <v>0</v>
      </c>
      <c r="BK62" s="70">
        <f t="shared" si="11"/>
        <v>0</v>
      </c>
      <c r="BL62" s="82"/>
      <c r="BM62" s="70">
        <f t="shared" si="12"/>
        <v>0</v>
      </c>
      <c r="BN62" s="70">
        <f t="shared" si="13"/>
        <v>600</v>
      </c>
      <c r="BO62" s="70"/>
      <c r="BP62" s="70">
        <f t="shared" si="14"/>
        <v>0</v>
      </c>
      <c r="BQ62" s="70">
        <f t="shared" si="15"/>
        <v>0</v>
      </c>
      <c r="BR62" s="70">
        <f t="shared" si="16"/>
        <v>0</v>
      </c>
      <c r="BS62" s="70">
        <f t="shared" si="17"/>
        <v>0</v>
      </c>
      <c r="BT62" s="70">
        <f t="shared" si="18"/>
        <v>0</v>
      </c>
      <c r="BU62" s="70">
        <f t="shared" si="19"/>
        <v>0</v>
      </c>
      <c r="BV62" s="70">
        <f t="shared" si="20"/>
        <v>0</v>
      </c>
      <c r="BW62" s="70">
        <f t="shared" si="21"/>
        <v>0</v>
      </c>
      <c r="BX62" s="70">
        <f t="shared" si="22"/>
        <v>0</v>
      </c>
      <c r="BY62" s="70">
        <f t="shared" si="23"/>
        <v>0</v>
      </c>
      <c r="BZ62" s="70">
        <f t="shared" si="24"/>
        <v>0</v>
      </c>
      <c r="CA62" s="70">
        <f t="shared" si="25"/>
        <v>0</v>
      </c>
      <c r="CB62" s="70">
        <f t="shared" si="26"/>
        <v>0</v>
      </c>
      <c r="CC62" s="70">
        <f t="shared" si="27"/>
        <v>0</v>
      </c>
    </row>
    <row r="63" spans="1:81" ht="27.75" customHeight="1" x14ac:dyDescent="0.25">
      <c r="A63" s="100" t="s">
        <v>61</v>
      </c>
      <c r="B63" s="22">
        <v>91</v>
      </c>
      <c r="C63" s="23" t="s">
        <v>249</v>
      </c>
      <c r="D63" s="23" t="s">
        <v>250</v>
      </c>
      <c r="E63" s="22" t="s">
        <v>4</v>
      </c>
      <c r="F63" s="35"/>
      <c r="G63" s="42"/>
      <c r="H63" s="48"/>
      <c r="I63" s="35"/>
      <c r="J63" s="35"/>
      <c r="K63" s="35"/>
      <c r="L63" s="35"/>
      <c r="M63" s="35"/>
      <c r="N63" s="35"/>
      <c r="O63" s="35"/>
      <c r="P63" s="35"/>
      <c r="Q63" s="35"/>
      <c r="R63" s="35"/>
      <c r="S63" s="49"/>
      <c r="T63" s="48"/>
      <c r="U63" s="35">
        <v>80</v>
      </c>
      <c r="V63" s="72"/>
      <c r="W63" s="35"/>
      <c r="X63" s="35"/>
      <c r="Y63" s="35"/>
      <c r="Z63" s="35"/>
      <c r="AA63" s="35"/>
      <c r="AB63" s="35"/>
      <c r="AC63" s="35"/>
      <c r="AD63" s="35"/>
      <c r="AE63" s="35"/>
      <c r="AF63" s="35"/>
      <c r="AG63" s="42"/>
      <c r="AH63" s="35"/>
      <c r="AI63" s="35"/>
      <c r="AJ63" s="35"/>
      <c r="AK63" s="36">
        <v>5</v>
      </c>
      <c r="AL63" s="50">
        <f t="shared" si="28"/>
        <v>80</v>
      </c>
      <c r="AM63" s="25">
        <f t="shared" si="29"/>
        <v>400</v>
      </c>
      <c r="AN63" s="2"/>
      <c r="AZ63" s="70">
        <f t="shared" si="0"/>
        <v>0</v>
      </c>
      <c r="BA63" s="70">
        <f t="shared" si="1"/>
        <v>0</v>
      </c>
      <c r="BB63" s="70">
        <f t="shared" si="2"/>
        <v>0</v>
      </c>
      <c r="BC63" s="70">
        <f t="shared" si="3"/>
        <v>0</v>
      </c>
      <c r="BD63" s="70">
        <f t="shared" si="4"/>
        <v>0</v>
      </c>
      <c r="BE63" s="70">
        <f t="shared" si="5"/>
        <v>0</v>
      </c>
      <c r="BF63" s="70">
        <f t="shared" si="6"/>
        <v>0</v>
      </c>
      <c r="BG63" s="70">
        <f t="shared" si="7"/>
        <v>0</v>
      </c>
      <c r="BH63" s="70">
        <f t="shared" si="8"/>
        <v>0</v>
      </c>
      <c r="BI63" s="70">
        <f t="shared" si="9"/>
        <v>0</v>
      </c>
      <c r="BJ63" s="70">
        <f t="shared" si="10"/>
        <v>0</v>
      </c>
      <c r="BK63" s="70">
        <f t="shared" si="11"/>
        <v>0</v>
      </c>
      <c r="BL63" s="82"/>
      <c r="BM63" s="70">
        <f t="shared" si="12"/>
        <v>0</v>
      </c>
      <c r="BN63" s="70">
        <f t="shared" si="13"/>
        <v>400</v>
      </c>
      <c r="BO63" s="70"/>
      <c r="BP63" s="70">
        <f t="shared" si="14"/>
        <v>0</v>
      </c>
      <c r="BQ63" s="70">
        <f t="shared" si="15"/>
        <v>0</v>
      </c>
      <c r="BR63" s="70">
        <f t="shared" si="16"/>
        <v>0</v>
      </c>
      <c r="BS63" s="70">
        <f t="shared" si="17"/>
        <v>0</v>
      </c>
      <c r="BT63" s="70">
        <f t="shared" si="18"/>
        <v>0</v>
      </c>
      <c r="BU63" s="70">
        <f t="shared" si="19"/>
        <v>0</v>
      </c>
      <c r="BV63" s="70">
        <f t="shared" si="20"/>
        <v>0</v>
      </c>
      <c r="BW63" s="70">
        <f t="shared" si="21"/>
        <v>0</v>
      </c>
      <c r="BX63" s="70">
        <f t="shared" si="22"/>
        <v>0</v>
      </c>
      <c r="BY63" s="70">
        <f t="shared" si="23"/>
        <v>0</v>
      </c>
      <c r="BZ63" s="70">
        <f t="shared" si="24"/>
        <v>0</v>
      </c>
      <c r="CA63" s="70">
        <f t="shared" si="25"/>
        <v>0</v>
      </c>
      <c r="CB63" s="70">
        <f t="shared" si="26"/>
        <v>0</v>
      </c>
      <c r="CC63" s="70">
        <f t="shared" si="27"/>
        <v>0</v>
      </c>
    </row>
    <row r="64" spans="1:81" ht="18" customHeight="1" x14ac:dyDescent="0.25">
      <c r="A64" s="100" t="s">
        <v>61</v>
      </c>
      <c r="B64" s="22">
        <v>93</v>
      </c>
      <c r="C64" s="29" t="s">
        <v>105</v>
      </c>
      <c r="D64" s="29" t="s">
        <v>129</v>
      </c>
      <c r="E64" s="22" t="s">
        <v>4</v>
      </c>
      <c r="F64" s="35"/>
      <c r="G64" s="42"/>
      <c r="H64" s="48"/>
      <c r="I64" s="35"/>
      <c r="J64" s="35"/>
      <c r="K64" s="35"/>
      <c r="L64" s="35"/>
      <c r="M64" s="35"/>
      <c r="N64" s="35"/>
      <c r="O64" s="35"/>
      <c r="P64" s="35"/>
      <c r="Q64" s="35"/>
      <c r="R64" s="35"/>
      <c r="S64" s="49"/>
      <c r="T64" s="48"/>
      <c r="U64" s="35"/>
      <c r="V64" s="72"/>
      <c r="W64" s="35"/>
      <c r="X64" s="35"/>
      <c r="Y64" s="35"/>
      <c r="Z64" s="35"/>
      <c r="AA64" s="35"/>
      <c r="AB64" s="35"/>
      <c r="AC64" s="35"/>
      <c r="AD64" s="35"/>
      <c r="AE64" s="35"/>
      <c r="AF64" s="35"/>
      <c r="AG64" s="42">
        <v>1</v>
      </c>
      <c r="AH64" s="35"/>
      <c r="AI64" s="35">
        <v>1</v>
      </c>
      <c r="AJ64" s="35"/>
      <c r="AK64" s="36">
        <v>450</v>
      </c>
      <c r="AL64" s="50">
        <f t="shared" si="28"/>
        <v>2</v>
      </c>
      <c r="AM64" s="25">
        <f t="shared" si="29"/>
        <v>900</v>
      </c>
      <c r="AN64" s="2"/>
      <c r="AZ64" s="70">
        <f t="shared" si="0"/>
        <v>0</v>
      </c>
      <c r="BA64" s="70">
        <f t="shared" si="1"/>
        <v>0</v>
      </c>
      <c r="BB64" s="70">
        <f t="shared" si="2"/>
        <v>0</v>
      </c>
      <c r="BC64" s="70">
        <f t="shared" si="3"/>
        <v>0</v>
      </c>
      <c r="BD64" s="70">
        <f t="shared" si="4"/>
        <v>0</v>
      </c>
      <c r="BE64" s="70">
        <f t="shared" si="5"/>
        <v>0</v>
      </c>
      <c r="BF64" s="70">
        <f t="shared" si="6"/>
        <v>0</v>
      </c>
      <c r="BG64" s="70">
        <f t="shared" si="7"/>
        <v>0</v>
      </c>
      <c r="BH64" s="70">
        <f t="shared" si="8"/>
        <v>0</v>
      </c>
      <c r="BI64" s="70">
        <f t="shared" si="9"/>
        <v>0</v>
      </c>
      <c r="BJ64" s="70">
        <f t="shared" si="10"/>
        <v>0</v>
      </c>
      <c r="BK64" s="70">
        <f t="shared" si="11"/>
        <v>0</v>
      </c>
      <c r="BL64" s="82"/>
      <c r="BM64" s="70">
        <f t="shared" si="12"/>
        <v>0</v>
      </c>
      <c r="BN64" s="70">
        <f t="shared" si="13"/>
        <v>0</v>
      </c>
      <c r="BO64" s="70"/>
      <c r="BP64" s="70">
        <f t="shared" si="14"/>
        <v>0</v>
      </c>
      <c r="BQ64" s="70">
        <f t="shared" si="15"/>
        <v>0</v>
      </c>
      <c r="BR64" s="70">
        <f t="shared" si="16"/>
        <v>0</v>
      </c>
      <c r="BS64" s="70">
        <f t="shared" si="17"/>
        <v>0</v>
      </c>
      <c r="BT64" s="70">
        <f t="shared" si="18"/>
        <v>0</v>
      </c>
      <c r="BU64" s="70">
        <f t="shared" si="19"/>
        <v>0</v>
      </c>
      <c r="BV64" s="70">
        <f t="shared" si="20"/>
        <v>0</v>
      </c>
      <c r="BW64" s="70">
        <f t="shared" si="21"/>
        <v>0</v>
      </c>
      <c r="BX64" s="70">
        <f t="shared" si="22"/>
        <v>0</v>
      </c>
      <c r="BY64" s="70">
        <f t="shared" si="23"/>
        <v>0</v>
      </c>
      <c r="BZ64" s="70">
        <f t="shared" si="24"/>
        <v>450</v>
      </c>
      <c r="CA64" s="70">
        <f t="shared" si="25"/>
        <v>0</v>
      </c>
      <c r="CB64" s="70">
        <f t="shared" si="26"/>
        <v>450</v>
      </c>
      <c r="CC64" s="70">
        <f t="shared" si="27"/>
        <v>0</v>
      </c>
    </row>
    <row r="65" spans="1:81" ht="54.75" customHeight="1" x14ac:dyDescent="0.25">
      <c r="A65" s="100" t="s">
        <v>61</v>
      </c>
      <c r="B65" s="22">
        <v>95</v>
      </c>
      <c r="C65" s="23" t="s">
        <v>20</v>
      </c>
      <c r="D65" s="29" t="s">
        <v>130</v>
      </c>
      <c r="E65" s="22" t="s">
        <v>4</v>
      </c>
      <c r="F65" s="35"/>
      <c r="G65" s="42"/>
      <c r="H65" s="48"/>
      <c r="I65" s="35">
        <v>1</v>
      </c>
      <c r="J65" s="35"/>
      <c r="K65" s="35"/>
      <c r="L65" s="35"/>
      <c r="M65" s="35"/>
      <c r="N65" s="35"/>
      <c r="O65" s="35"/>
      <c r="P65" s="35"/>
      <c r="Q65" s="35"/>
      <c r="R65" s="35"/>
      <c r="S65" s="49"/>
      <c r="T65" s="48">
        <v>3</v>
      </c>
      <c r="U65" s="35"/>
      <c r="V65" s="72"/>
      <c r="W65" s="35"/>
      <c r="X65" s="35"/>
      <c r="Y65" s="35"/>
      <c r="Z65" s="35">
        <v>2</v>
      </c>
      <c r="AA65" s="35">
        <v>3</v>
      </c>
      <c r="AB65" s="35">
        <v>1</v>
      </c>
      <c r="AC65" s="35"/>
      <c r="AD65" s="35"/>
      <c r="AE65" s="35"/>
      <c r="AF65" s="35">
        <v>1</v>
      </c>
      <c r="AG65" s="42">
        <v>1</v>
      </c>
      <c r="AH65" s="35"/>
      <c r="AI65" s="35">
        <v>2</v>
      </c>
      <c r="AJ65" s="35">
        <v>4</v>
      </c>
      <c r="AK65" s="36">
        <v>750</v>
      </c>
      <c r="AL65" s="50">
        <f t="shared" si="28"/>
        <v>18</v>
      </c>
      <c r="AM65" s="25">
        <f t="shared" si="29"/>
        <v>13500</v>
      </c>
      <c r="AN65" s="2"/>
      <c r="AZ65" s="70">
        <f t="shared" si="0"/>
        <v>0</v>
      </c>
      <c r="BA65" s="70">
        <f t="shared" si="1"/>
        <v>750</v>
      </c>
      <c r="BB65" s="70">
        <f t="shared" si="2"/>
        <v>0</v>
      </c>
      <c r="BC65" s="70">
        <f t="shared" si="3"/>
        <v>0</v>
      </c>
      <c r="BD65" s="70">
        <f t="shared" si="4"/>
        <v>0</v>
      </c>
      <c r="BE65" s="70">
        <f t="shared" si="5"/>
        <v>0</v>
      </c>
      <c r="BF65" s="70">
        <f t="shared" si="6"/>
        <v>0</v>
      </c>
      <c r="BG65" s="70">
        <f t="shared" si="7"/>
        <v>0</v>
      </c>
      <c r="BH65" s="70">
        <f t="shared" si="8"/>
        <v>0</v>
      </c>
      <c r="BI65" s="70">
        <f t="shared" si="9"/>
        <v>0</v>
      </c>
      <c r="BJ65" s="70">
        <f t="shared" si="10"/>
        <v>0</v>
      </c>
      <c r="BK65" s="70">
        <f t="shared" si="11"/>
        <v>0</v>
      </c>
      <c r="BL65" s="82"/>
      <c r="BM65" s="70">
        <f t="shared" si="12"/>
        <v>2250</v>
      </c>
      <c r="BN65" s="70">
        <f t="shared" si="13"/>
        <v>0</v>
      </c>
      <c r="BO65" s="70"/>
      <c r="BP65" s="70">
        <f t="shared" si="14"/>
        <v>0</v>
      </c>
      <c r="BQ65" s="70">
        <f t="shared" si="15"/>
        <v>0</v>
      </c>
      <c r="BR65" s="70">
        <f t="shared" si="16"/>
        <v>0</v>
      </c>
      <c r="BS65" s="70">
        <f t="shared" si="17"/>
        <v>1500</v>
      </c>
      <c r="BT65" s="70">
        <f t="shared" si="18"/>
        <v>2250</v>
      </c>
      <c r="BU65" s="70">
        <f t="shared" si="19"/>
        <v>750</v>
      </c>
      <c r="BV65" s="70">
        <f t="shared" si="20"/>
        <v>0</v>
      </c>
      <c r="BW65" s="70">
        <f t="shared" si="21"/>
        <v>0</v>
      </c>
      <c r="BX65" s="70">
        <f t="shared" si="22"/>
        <v>0</v>
      </c>
      <c r="BY65" s="70">
        <f t="shared" si="23"/>
        <v>750</v>
      </c>
      <c r="BZ65" s="70">
        <f t="shared" si="24"/>
        <v>750</v>
      </c>
      <c r="CA65" s="70">
        <f t="shared" si="25"/>
        <v>0</v>
      </c>
      <c r="CB65" s="70">
        <f t="shared" si="26"/>
        <v>1500</v>
      </c>
      <c r="CC65" s="70">
        <f t="shared" si="27"/>
        <v>3000</v>
      </c>
    </row>
    <row r="66" spans="1:81" ht="51" customHeight="1" x14ac:dyDescent="0.25">
      <c r="A66" s="100" t="s">
        <v>61</v>
      </c>
      <c r="B66" s="22">
        <v>96</v>
      </c>
      <c r="C66" s="23" t="s">
        <v>251</v>
      </c>
      <c r="D66" s="29" t="s">
        <v>252</v>
      </c>
      <c r="E66" s="22" t="s">
        <v>4</v>
      </c>
      <c r="F66" s="35"/>
      <c r="G66" s="42"/>
      <c r="H66" s="48"/>
      <c r="I66" s="35"/>
      <c r="J66" s="35"/>
      <c r="K66" s="35"/>
      <c r="L66" s="35"/>
      <c r="M66" s="35"/>
      <c r="N66" s="35"/>
      <c r="O66" s="35"/>
      <c r="P66" s="35"/>
      <c r="Q66" s="35"/>
      <c r="R66" s="35"/>
      <c r="S66" s="49"/>
      <c r="T66" s="48"/>
      <c r="U66" s="35">
        <v>20</v>
      </c>
      <c r="V66" s="72"/>
      <c r="W66" s="35"/>
      <c r="X66" s="35"/>
      <c r="Y66" s="35"/>
      <c r="Z66" s="35"/>
      <c r="AA66" s="35"/>
      <c r="AB66" s="35"/>
      <c r="AC66" s="35"/>
      <c r="AD66" s="35"/>
      <c r="AE66" s="35"/>
      <c r="AF66" s="35"/>
      <c r="AG66" s="42"/>
      <c r="AH66" s="35"/>
      <c r="AI66" s="35"/>
      <c r="AJ66" s="35"/>
      <c r="AK66" s="36">
        <v>7</v>
      </c>
      <c r="AL66" s="50">
        <f t="shared" si="28"/>
        <v>20</v>
      </c>
      <c r="AM66" s="25">
        <f t="shared" si="29"/>
        <v>140</v>
      </c>
      <c r="AN66" s="2"/>
      <c r="AZ66" s="70">
        <f t="shared" si="0"/>
        <v>0</v>
      </c>
      <c r="BA66" s="70">
        <f t="shared" si="1"/>
        <v>0</v>
      </c>
      <c r="BB66" s="70">
        <f t="shared" si="2"/>
        <v>0</v>
      </c>
      <c r="BC66" s="70">
        <f t="shared" si="3"/>
        <v>0</v>
      </c>
      <c r="BD66" s="70">
        <f t="shared" si="4"/>
        <v>0</v>
      </c>
      <c r="BE66" s="70">
        <f t="shared" si="5"/>
        <v>0</v>
      </c>
      <c r="BF66" s="70">
        <f t="shared" si="6"/>
        <v>0</v>
      </c>
      <c r="BG66" s="70">
        <f t="shared" si="7"/>
        <v>0</v>
      </c>
      <c r="BH66" s="70">
        <f t="shared" si="8"/>
        <v>0</v>
      </c>
      <c r="BI66" s="70">
        <f t="shared" si="9"/>
        <v>0</v>
      </c>
      <c r="BJ66" s="70">
        <f t="shared" si="10"/>
        <v>0</v>
      </c>
      <c r="BK66" s="70">
        <f t="shared" si="11"/>
        <v>0</v>
      </c>
      <c r="BL66" s="82"/>
      <c r="BM66" s="70">
        <f t="shared" si="12"/>
        <v>0</v>
      </c>
      <c r="BN66" s="70">
        <f t="shared" si="13"/>
        <v>140</v>
      </c>
      <c r="BO66" s="70"/>
      <c r="BP66" s="70">
        <f t="shared" si="14"/>
        <v>0</v>
      </c>
      <c r="BQ66" s="70">
        <f t="shared" si="15"/>
        <v>0</v>
      </c>
      <c r="BR66" s="70">
        <f t="shared" si="16"/>
        <v>0</v>
      </c>
      <c r="BS66" s="70">
        <f t="shared" si="17"/>
        <v>0</v>
      </c>
      <c r="BT66" s="70">
        <f t="shared" si="18"/>
        <v>0</v>
      </c>
      <c r="BU66" s="70">
        <f t="shared" si="19"/>
        <v>0</v>
      </c>
      <c r="BV66" s="70">
        <f t="shared" si="20"/>
        <v>0</v>
      </c>
      <c r="BW66" s="70">
        <f t="shared" si="21"/>
        <v>0</v>
      </c>
      <c r="BX66" s="70">
        <f t="shared" si="22"/>
        <v>0</v>
      </c>
      <c r="BY66" s="70">
        <f t="shared" si="23"/>
        <v>0</v>
      </c>
      <c r="BZ66" s="70">
        <f t="shared" si="24"/>
        <v>0</v>
      </c>
      <c r="CA66" s="70">
        <f t="shared" si="25"/>
        <v>0</v>
      </c>
      <c r="CB66" s="70">
        <f t="shared" si="26"/>
        <v>0</v>
      </c>
      <c r="CC66" s="70">
        <f t="shared" si="27"/>
        <v>0</v>
      </c>
    </row>
    <row r="67" spans="1:81" ht="18" customHeight="1" x14ac:dyDescent="0.25">
      <c r="A67" s="100" t="s">
        <v>61</v>
      </c>
      <c r="B67" s="22">
        <v>97</v>
      </c>
      <c r="C67" s="29" t="s">
        <v>31</v>
      </c>
      <c r="D67" s="29" t="s">
        <v>131</v>
      </c>
      <c r="E67" s="22" t="s">
        <v>4</v>
      </c>
      <c r="F67" s="35"/>
      <c r="G67" s="42"/>
      <c r="H67" s="48"/>
      <c r="I67" s="35">
        <v>1</v>
      </c>
      <c r="J67" s="35"/>
      <c r="K67" s="35"/>
      <c r="L67" s="35"/>
      <c r="M67" s="35"/>
      <c r="N67" s="35"/>
      <c r="O67" s="35"/>
      <c r="P67" s="35"/>
      <c r="Q67" s="35"/>
      <c r="R67" s="35"/>
      <c r="S67" s="49"/>
      <c r="T67" s="48">
        <v>3</v>
      </c>
      <c r="U67" s="35"/>
      <c r="V67" s="72"/>
      <c r="W67" s="35"/>
      <c r="X67" s="35">
        <v>2</v>
      </c>
      <c r="Y67" s="35">
        <v>2</v>
      </c>
      <c r="Z67" s="35">
        <v>2</v>
      </c>
      <c r="AA67" s="35">
        <v>3</v>
      </c>
      <c r="AB67" s="35">
        <v>1</v>
      </c>
      <c r="AC67" s="35"/>
      <c r="AD67" s="35"/>
      <c r="AE67" s="35"/>
      <c r="AF67" s="35">
        <v>1</v>
      </c>
      <c r="AG67" s="42">
        <v>1</v>
      </c>
      <c r="AH67" s="35"/>
      <c r="AI67" s="35">
        <v>2</v>
      </c>
      <c r="AJ67" s="35">
        <v>4</v>
      </c>
      <c r="AK67" s="36">
        <v>200</v>
      </c>
      <c r="AL67" s="50">
        <f t="shared" si="28"/>
        <v>22</v>
      </c>
      <c r="AM67" s="25">
        <f t="shared" si="29"/>
        <v>4400</v>
      </c>
      <c r="AN67" s="2"/>
      <c r="AZ67" s="70">
        <f t="shared" si="0"/>
        <v>0</v>
      </c>
      <c r="BA67" s="70">
        <f t="shared" si="1"/>
        <v>200</v>
      </c>
      <c r="BB67" s="70">
        <f t="shared" si="2"/>
        <v>0</v>
      </c>
      <c r="BC67" s="70">
        <f t="shared" si="3"/>
        <v>0</v>
      </c>
      <c r="BD67" s="70">
        <f t="shared" si="4"/>
        <v>0</v>
      </c>
      <c r="BE67" s="70">
        <f t="shared" si="5"/>
        <v>0</v>
      </c>
      <c r="BF67" s="70">
        <f t="shared" si="6"/>
        <v>0</v>
      </c>
      <c r="BG67" s="70">
        <f t="shared" si="7"/>
        <v>0</v>
      </c>
      <c r="BH67" s="70">
        <f t="shared" si="8"/>
        <v>0</v>
      </c>
      <c r="BI67" s="70">
        <f t="shared" si="9"/>
        <v>0</v>
      </c>
      <c r="BJ67" s="70">
        <f t="shared" si="10"/>
        <v>0</v>
      </c>
      <c r="BK67" s="70">
        <f t="shared" si="11"/>
        <v>0</v>
      </c>
      <c r="BL67" s="82"/>
      <c r="BM67" s="70">
        <f t="shared" si="12"/>
        <v>600</v>
      </c>
      <c r="BN67" s="70">
        <f t="shared" si="13"/>
        <v>0</v>
      </c>
      <c r="BO67" s="70"/>
      <c r="BP67" s="70">
        <f t="shared" si="14"/>
        <v>0</v>
      </c>
      <c r="BQ67" s="70">
        <f t="shared" si="15"/>
        <v>400</v>
      </c>
      <c r="BR67" s="70">
        <f t="shared" si="16"/>
        <v>400</v>
      </c>
      <c r="BS67" s="70">
        <f t="shared" si="17"/>
        <v>400</v>
      </c>
      <c r="BT67" s="70">
        <f t="shared" si="18"/>
        <v>600</v>
      </c>
      <c r="BU67" s="70">
        <f t="shared" si="19"/>
        <v>200</v>
      </c>
      <c r="BV67" s="70">
        <f t="shared" si="20"/>
        <v>0</v>
      </c>
      <c r="BW67" s="70">
        <f t="shared" si="21"/>
        <v>0</v>
      </c>
      <c r="BX67" s="70">
        <f t="shared" si="22"/>
        <v>0</v>
      </c>
      <c r="BY67" s="70">
        <f t="shared" si="23"/>
        <v>200</v>
      </c>
      <c r="BZ67" s="70">
        <f t="shared" si="24"/>
        <v>200</v>
      </c>
      <c r="CA67" s="70">
        <f t="shared" si="25"/>
        <v>0</v>
      </c>
      <c r="CB67" s="70">
        <f t="shared" si="26"/>
        <v>400</v>
      </c>
      <c r="CC67" s="70">
        <f t="shared" si="27"/>
        <v>800</v>
      </c>
    </row>
    <row r="68" spans="1:81" ht="18" customHeight="1" x14ac:dyDescent="0.25">
      <c r="A68" s="100" t="s">
        <v>61</v>
      </c>
      <c r="B68" s="22">
        <v>98</v>
      </c>
      <c r="C68" s="23" t="s">
        <v>176</v>
      </c>
      <c r="D68" s="29"/>
      <c r="E68" s="22"/>
      <c r="F68" s="35"/>
      <c r="G68" s="42"/>
      <c r="H68" s="48"/>
      <c r="I68" s="35"/>
      <c r="J68" s="35"/>
      <c r="K68" s="35"/>
      <c r="L68" s="35"/>
      <c r="M68" s="35"/>
      <c r="N68" s="35"/>
      <c r="O68" s="35"/>
      <c r="P68" s="35"/>
      <c r="Q68" s="35"/>
      <c r="R68" s="35"/>
      <c r="S68" s="49"/>
      <c r="T68" s="48"/>
      <c r="U68" s="35"/>
      <c r="V68" s="72"/>
      <c r="W68" s="35"/>
      <c r="X68" s="35"/>
      <c r="Y68" s="35"/>
      <c r="Z68" s="35"/>
      <c r="AA68" s="35"/>
      <c r="AB68" s="35"/>
      <c r="AC68" s="35"/>
      <c r="AD68" s="35"/>
      <c r="AE68" s="35"/>
      <c r="AF68" s="35"/>
      <c r="AG68" s="42"/>
      <c r="AH68" s="35"/>
      <c r="AI68" s="35"/>
      <c r="AJ68" s="35">
        <v>4</v>
      </c>
      <c r="AK68" s="36">
        <v>150</v>
      </c>
      <c r="AL68" s="50">
        <f t="shared" si="28"/>
        <v>4</v>
      </c>
      <c r="AM68" s="25">
        <f t="shared" si="29"/>
        <v>600</v>
      </c>
      <c r="AN68" s="2"/>
      <c r="AZ68" s="70">
        <f t="shared" si="0"/>
        <v>0</v>
      </c>
      <c r="BA68" s="70">
        <f t="shared" si="1"/>
        <v>0</v>
      </c>
      <c r="BB68" s="70">
        <f t="shared" si="2"/>
        <v>0</v>
      </c>
      <c r="BC68" s="70">
        <f t="shared" si="3"/>
        <v>0</v>
      </c>
      <c r="BD68" s="70">
        <f t="shared" si="4"/>
        <v>0</v>
      </c>
      <c r="BE68" s="70">
        <f t="shared" si="5"/>
        <v>0</v>
      </c>
      <c r="BF68" s="70">
        <f t="shared" si="6"/>
        <v>0</v>
      </c>
      <c r="BG68" s="70">
        <f t="shared" si="7"/>
        <v>0</v>
      </c>
      <c r="BH68" s="70">
        <f t="shared" si="8"/>
        <v>0</v>
      </c>
      <c r="BI68" s="70">
        <f t="shared" si="9"/>
        <v>0</v>
      </c>
      <c r="BJ68" s="70">
        <f t="shared" si="10"/>
        <v>0</v>
      </c>
      <c r="BK68" s="70">
        <f t="shared" si="11"/>
        <v>0</v>
      </c>
      <c r="BL68" s="82"/>
      <c r="BM68" s="70">
        <f t="shared" si="12"/>
        <v>0</v>
      </c>
      <c r="BN68" s="70">
        <f t="shared" si="13"/>
        <v>0</v>
      </c>
      <c r="BO68" s="70"/>
      <c r="BP68" s="70">
        <f t="shared" si="14"/>
        <v>0</v>
      </c>
      <c r="BQ68" s="70">
        <f t="shared" si="15"/>
        <v>0</v>
      </c>
      <c r="BR68" s="70">
        <f t="shared" si="16"/>
        <v>0</v>
      </c>
      <c r="BS68" s="70">
        <f t="shared" si="17"/>
        <v>0</v>
      </c>
      <c r="BT68" s="70">
        <f t="shared" si="18"/>
        <v>0</v>
      </c>
      <c r="BU68" s="70">
        <f t="shared" si="19"/>
        <v>0</v>
      </c>
      <c r="BV68" s="70">
        <f t="shared" si="20"/>
        <v>0</v>
      </c>
      <c r="BW68" s="70">
        <f t="shared" si="21"/>
        <v>0</v>
      </c>
      <c r="BX68" s="70">
        <f t="shared" si="22"/>
        <v>0</v>
      </c>
      <c r="BY68" s="70">
        <f t="shared" si="23"/>
        <v>0</v>
      </c>
      <c r="BZ68" s="70">
        <f t="shared" si="24"/>
        <v>0</v>
      </c>
      <c r="CA68" s="70">
        <f t="shared" si="25"/>
        <v>0</v>
      </c>
      <c r="CB68" s="70">
        <f t="shared" si="26"/>
        <v>0</v>
      </c>
      <c r="CC68" s="70">
        <f t="shared" si="27"/>
        <v>600</v>
      </c>
    </row>
    <row r="69" spans="1:81" ht="18" customHeight="1" x14ac:dyDescent="0.25">
      <c r="A69" s="100" t="s">
        <v>61</v>
      </c>
      <c r="B69" s="22">
        <v>99</v>
      </c>
      <c r="C69" s="23" t="s">
        <v>106</v>
      </c>
      <c r="D69" s="29" t="s">
        <v>132</v>
      </c>
      <c r="E69" s="22" t="s">
        <v>4</v>
      </c>
      <c r="F69" s="35"/>
      <c r="G69" s="42"/>
      <c r="H69" s="48"/>
      <c r="I69" s="35">
        <v>1</v>
      </c>
      <c r="J69" s="35"/>
      <c r="K69" s="35"/>
      <c r="L69" s="35"/>
      <c r="M69" s="35"/>
      <c r="N69" s="35"/>
      <c r="O69" s="35"/>
      <c r="P69" s="35"/>
      <c r="Q69" s="35"/>
      <c r="R69" s="35"/>
      <c r="S69" s="49"/>
      <c r="T69" s="48">
        <v>3</v>
      </c>
      <c r="U69" s="35"/>
      <c r="V69" s="72"/>
      <c r="W69" s="35"/>
      <c r="X69" s="35"/>
      <c r="Y69" s="35"/>
      <c r="Z69" s="35">
        <v>2</v>
      </c>
      <c r="AA69" s="35">
        <v>3</v>
      </c>
      <c r="AB69" s="35">
        <v>1</v>
      </c>
      <c r="AC69" s="35"/>
      <c r="AD69" s="35"/>
      <c r="AE69" s="35"/>
      <c r="AF69" s="35">
        <v>1</v>
      </c>
      <c r="AG69" s="42">
        <v>1</v>
      </c>
      <c r="AH69" s="35"/>
      <c r="AI69" s="35">
        <v>2</v>
      </c>
      <c r="AJ69" s="35"/>
      <c r="AK69" s="36">
        <v>150</v>
      </c>
      <c r="AL69" s="50">
        <f t="shared" si="28"/>
        <v>14</v>
      </c>
      <c r="AM69" s="25">
        <f t="shared" si="29"/>
        <v>2100</v>
      </c>
      <c r="AN69" s="2"/>
      <c r="AZ69" s="70">
        <f t="shared" si="0"/>
        <v>0</v>
      </c>
      <c r="BA69" s="70">
        <f t="shared" si="1"/>
        <v>150</v>
      </c>
      <c r="BB69" s="70">
        <f t="shared" si="2"/>
        <v>0</v>
      </c>
      <c r="BC69" s="70">
        <f t="shared" si="3"/>
        <v>0</v>
      </c>
      <c r="BD69" s="70">
        <f t="shared" si="4"/>
        <v>0</v>
      </c>
      <c r="BE69" s="70">
        <f t="shared" si="5"/>
        <v>0</v>
      </c>
      <c r="BF69" s="70">
        <f t="shared" si="6"/>
        <v>0</v>
      </c>
      <c r="BG69" s="70">
        <f t="shared" si="7"/>
        <v>0</v>
      </c>
      <c r="BH69" s="70">
        <f t="shared" si="8"/>
        <v>0</v>
      </c>
      <c r="BI69" s="70">
        <f t="shared" si="9"/>
        <v>0</v>
      </c>
      <c r="BJ69" s="70">
        <f t="shared" si="10"/>
        <v>0</v>
      </c>
      <c r="BK69" s="70">
        <f t="shared" si="11"/>
        <v>0</v>
      </c>
      <c r="BL69" s="82"/>
      <c r="BM69" s="70">
        <f t="shared" si="12"/>
        <v>450</v>
      </c>
      <c r="BN69" s="70">
        <f t="shared" si="13"/>
        <v>0</v>
      </c>
      <c r="BO69" s="70"/>
      <c r="BP69" s="70">
        <f t="shared" si="14"/>
        <v>0</v>
      </c>
      <c r="BQ69" s="70">
        <f t="shared" si="15"/>
        <v>0</v>
      </c>
      <c r="BR69" s="70">
        <f t="shared" si="16"/>
        <v>0</v>
      </c>
      <c r="BS69" s="70">
        <f t="shared" si="17"/>
        <v>300</v>
      </c>
      <c r="BT69" s="70">
        <f t="shared" si="18"/>
        <v>450</v>
      </c>
      <c r="BU69" s="70">
        <f t="shared" si="19"/>
        <v>150</v>
      </c>
      <c r="BV69" s="70">
        <f t="shared" si="20"/>
        <v>0</v>
      </c>
      <c r="BW69" s="70">
        <f t="shared" si="21"/>
        <v>0</v>
      </c>
      <c r="BX69" s="70">
        <f t="shared" si="22"/>
        <v>0</v>
      </c>
      <c r="BY69" s="70">
        <f t="shared" si="23"/>
        <v>150</v>
      </c>
      <c r="BZ69" s="70">
        <f t="shared" si="24"/>
        <v>150</v>
      </c>
      <c r="CA69" s="70">
        <f t="shared" si="25"/>
        <v>0</v>
      </c>
      <c r="CB69" s="70">
        <f t="shared" si="26"/>
        <v>300</v>
      </c>
      <c r="CC69" s="70">
        <f t="shared" si="27"/>
        <v>0</v>
      </c>
    </row>
    <row r="70" spans="1:81" ht="79.5" customHeight="1" x14ac:dyDescent="0.25">
      <c r="A70" s="100" t="s">
        <v>61</v>
      </c>
      <c r="B70" s="22">
        <v>100</v>
      </c>
      <c r="C70" s="23" t="s">
        <v>60</v>
      </c>
      <c r="D70" s="29" t="s">
        <v>240</v>
      </c>
      <c r="E70" s="22" t="s">
        <v>4</v>
      </c>
      <c r="F70" s="35"/>
      <c r="G70" s="42"/>
      <c r="H70" s="48">
        <v>1</v>
      </c>
      <c r="I70" s="35">
        <v>2</v>
      </c>
      <c r="J70" s="35"/>
      <c r="K70" s="35"/>
      <c r="L70" s="35"/>
      <c r="M70" s="35"/>
      <c r="N70" s="35"/>
      <c r="O70" s="35"/>
      <c r="P70" s="35"/>
      <c r="Q70" s="35"/>
      <c r="R70" s="35"/>
      <c r="S70" s="49"/>
      <c r="T70" s="48">
        <v>2</v>
      </c>
      <c r="U70" s="35">
        <v>9</v>
      </c>
      <c r="V70" s="72"/>
      <c r="W70" s="35">
        <v>5</v>
      </c>
      <c r="X70" s="35">
        <v>6</v>
      </c>
      <c r="Y70" s="35">
        <v>7</v>
      </c>
      <c r="Z70" s="35">
        <v>2</v>
      </c>
      <c r="AA70" s="35">
        <v>8</v>
      </c>
      <c r="AB70" s="35">
        <v>5</v>
      </c>
      <c r="AC70" s="35"/>
      <c r="AD70" s="35"/>
      <c r="AE70" s="35">
        <v>4</v>
      </c>
      <c r="AF70" s="35">
        <v>1</v>
      </c>
      <c r="AG70" s="42">
        <v>4</v>
      </c>
      <c r="AH70" s="35"/>
      <c r="AI70" s="35">
        <v>3</v>
      </c>
      <c r="AJ70" s="35">
        <v>4</v>
      </c>
      <c r="AK70" s="36">
        <v>500</v>
      </c>
      <c r="AL70" s="50">
        <f t="shared" si="28"/>
        <v>63</v>
      </c>
      <c r="AM70" s="25">
        <f t="shared" si="29"/>
        <v>31500</v>
      </c>
      <c r="AN70" s="2"/>
      <c r="AZ70" s="70">
        <f t="shared" si="0"/>
        <v>500</v>
      </c>
      <c r="BA70" s="70">
        <f t="shared" si="1"/>
        <v>1000</v>
      </c>
      <c r="BB70" s="70">
        <f t="shared" si="2"/>
        <v>0</v>
      </c>
      <c r="BC70" s="70">
        <f t="shared" si="3"/>
        <v>0</v>
      </c>
      <c r="BD70" s="70">
        <f t="shared" si="4"/>
        <v>0</v>
      </c>
      <c r="BE70" s="70">
        <f t="shared" si="5"/>
        <v>0</v>
      </c>
      <c r="BF70" s="70">
        <f t="shared" si="6"/>
        <v>0</v>
      </c>
      <c r="BG70" s="70">
        <f t="shared" si="7"/>
        <v>0</v>
      </c>
      <c r="BH70" s="70">
        <f t="shared" si="8"/>
        <v>0</v>
      </c>
      <c r="BI70" s="70">
        <f t="shared" si="9"/>
        <v>0</v>
      </c>
      <c r="BJ70" s="70">
        <f t="shared" si="10"/>
        <v>0</v>
      </c>
      <c r="BK70" s="70">
        <f t="shared" si="11"/>
        <v>0</v>
      </c>
      <c r="BL70" s="82"/>
      <c r="BM70" s="70">
        <f t="shared" si="12"/>
        <v>1000</v>
      </c>
      <c r="BN70" s="70">
        <f t="shared" si="13"/>
        <v>4500</v>
      </c>
      <c r="BO70" s="70"/>
      <c r="BP70" s="70">
        <f t="shared" si="14"/>
        <v>2500</v>
      </c>
      <c r="BQ70" s="70">
        <f t="shared" si="15"/>
        <v>3000</v>
      </c>
      <c r="BR70" s="70">
        <f t="shared" si="16"/>
        <v>3500</v>
      </c>
      <c r="BS70" s="70">
        <f t="shared" si="17"/>
        <v>1000</v>
      </c>
      <c r="BT70" s="70">
        <f t="shared" si="18"/>
        <v>4000</v>
      </c>
      <c r="BU70" s="70">
        <f t="shared" si="19"/>
        <v>2500</v>
      </c>
      <c r="BV70" s="70">
        <f t="shared" si="20"/>
        <v>0</v>
      </c>
      <c r="BW70" s="70">
        <f t="shared" si="21"/>
        <v>0</v>
      </c>
      <c r="BX70" s="70">
        <f t="shared" si="22"/>
        <v>2000</v>
      </c>
      <c r="BY70" s="70">
        <f t="shared" si="23"/>
        <v>500</v>
      </c>
      <c r="BZ70" s="70">
        <f t="shared" si="24"/>
        <v>2000</v>
      </c>
      <c r="CA70" s="70">
        <f t="shared" si="25"/>
        <v>0</v>
      </c>
      <c r="CB70" s="70">
        <f t="shared" si="26"/>
        <v>1500</v>
      </c>
      <c r="CC70" s="70">
        <f t="shared" si="27"/>
        <v>2000</v>
      </c>
    </row>
    <row r="71" spans="1:81" ht="52.5" customHeight="1" x14ac:dyDescent="0.25">
      <c r="A71" s="100" t="s">
        <v>61</v>
      </c>
      <c r="B71" s="22">
        <v>101</v>
      </c>
      <c r="C71" s="23" t="s">
        <v>232</v>
      </c>
      <c r="D71" s="29" t="s">
        <v>245</v>
      </c>
      <c r="E71" s="22" t="s">
        <v>4</v>
      </c>
      <c r="F71" s="35"/>
      <c r="G71" s="42"/>
      <c r="H71" s="48"/>
      <c r="I71" s="35"/>
      <c r="J71" s="35"/>
      <c r="K71" s="35"/>
      <c r="L71" s="35"/>
      <c r="M71" s="35"/>
      <c r="N71" s="35"/>
      <c r="O71" s="35"/>
      <c r="P71" s="35"/>
      <c r="Q71" s="35"/>
      <c r="R71" s="35"/>
      <c r="S71" s="49"/>
      <c r="T71" s="48">
        <v>2</v>
      </c>
      <c r="U71" s="35">
        <v>1</v>
      </c>
      <c r="V71" s="72"/>
      <c r="W71" s="35"/>
      <c r="X71" s="35"/>
      <c r="Y71" s="35"/>
      <c r="Z71" s="35">
        <v>1</v>
      </c>
      <c r="AA71" s="35">
        <v>1</v>
      </c>
      <c r="AB71" s="35">
        <v>1</v>
      </c>
      <c r="AC71" s="35"/>
      <c r="AD71" s="35"/>
      <c r="AE71" s="35">
        <v>1</v>
      </c>
      <c r="AF71" s="35"/>
      <c r="AG71" s="42"/>
      <c r="AH71" s="35"/>
      <c r="AI71" s="35"/>
      <c r="AJ71" s="35"/>
      <c r="AK71" s="36">
        <v>3000</v>
      </c>
      <c r="AL71" s="50">
        <f t="shared" si="28"/>
        <v>7</v>
      </c>
      <c r="AM71" s="25">
        <f t="shared" si="29"/>
        <v>21000</v>
      </c>
      <c r="AN71" s="2"/>
      <c r="AZ71" s="70">
        <f t="shared" si="0"/>
        <v>0</v>
      </c>
      <c r="BA71" s="70">
        <f t="shared" si="1"/>
        <v>0</v>
      </c>
      <c r="BB71" s="70">
        <f t="shared" si="2"/>
        <v>0</v>
      </c>
      <c r="BC71" s="70">
        <f t="shared" si="3"/>
        <v>0</v>
      </c>
      <c r="BD71" s="70">
        <f t="shared" si="4"/>
        <v>0</v>
      </c>
      <c r="BE71" s="70">
        <f t="shared" si="5"/>
        <v>0</v>
      </c>
      <c r="BF71" s="70">
        <f t="shared" si="6"/>
        <v>0</v>
      </c>
      <c r="BG71" s="70">
        <f t="shared" si="7"/>
        <v>0</v>
      </c>
      <c r="BH71" s="70">
        <f t="shared" si="8"/>
        <v>0</v>
      </c>
      <c r="BI71" s="70">
        <f t="shared" si="9"/>
        <v>0</v>
      </c>
      <c r="BJ71" s="70">
        <f t="shared" si="10"/>
        <v>0</v>
      </c>
      <c r="BK71" s="70">
        <f t="shared" si="11"/>
        <v>0</v>
      </c>
      <c r="BL71" s="82"/>
      <c r="BM71" s="70">
        <f t="shared" si="12"/>
        <v>6000</v>
      </c>
      <c r="BN71" s="70">
        <f t="shared" si="13"/>
        <v>3000</v>
      </c>
      <c r="BO71" s="70"/>
      <c r="BP71" s="70">
        <f t="shared" si="14"/>
        <v>0</v>
      </c>
      <c r="BQ71" s="70">
        <f t="shared" si="15"/>
        <v>0</v>
      </c>
      <c r="BR71" s="70">
        <f t="shared" si="16"/>
        <v>0</v>
      </c>
      <c r="BS71" s="70">
        <f t="shared" si="17"/>
        <v>3000</v>
      </c>
      <c r="BT71" s="70">
        <f t="shared" si="18"/>
        <v>3000</v>
      </c>
      <c r="BU71" s="70">
        <f t="shared" si="19"/>
        <v>3000</v>
      </c>
      <c r="BV71" s="70">
        <f t="shared" si="20"/>
        <v>0</v>
      </c>
      <c r="BW71" s="70">
        <f t="shared" si="21"/>
        <v>0</v>
      </c>
      <c r="BX71" s="70">
        <f t="shared" si="22"/>
        <v>3000</v>
      </c>
      <c r="BY71" s="70">
        <f t="shared" si="23"/>
        <v>0</v>
      </c>
      <c r="BZ71" s="70">
        <f t="shared" si="24"/>
        <v>0</v>
      </c>
      <c r="CA71" s="70">
        <f t="shared" si="25"/>
        <v>0</v>
      </c>
      <c r="CB71" s="70">
        <f t="shared" si="26"/>
        <v>0</v>
      </c>
      <c r="CC71" s="70">
        <f t="shared" si="27"/>
        <v>0</v>
      </c>
    </row>
    <row r="72" spans="1:81" ht="31.5" customHeight="1" x14ac:dyDescent="0.25">
      <c r="A72" s="100" t="s">
        <v>61</v>
      </c>
      <c r="B72" s="22">
        <v>103</v>
      </c>
      <c r="C72" s="23" t="s">
        <v>233</v>
      </c>
      <c r="D72" s="29" t="s">
        <v>234</v>
      </c>
      <c r="E72" s="22" t="s">
        <v>4</v>
      </c>
      <c r="F72" s="35"/>
      <c r="G72" s="42"/>
      <c r="H72" s="48"/>
      <c r="I72" s="35">
        <v>2</v>
      </c>
      <c r="J72" s="35"/>
      <c r="K72" s="35"/>
      <c r="L72" s="35"/>
      <c r="M72" s="35"/>
      <c r="N72" s="35"/>
      <c r="O72" s="35"/>
      <c r="P72" s="35"/>
      <c r="Q72" s="35"/>
      <c r="R72" s="35"/>
      <c r="S72" s="49"/>
      <c r="T72" s="48">
        <v>5</v>
      </c>
      <c r="U72" s="35">
        <v>8</v>
      </c>
      <c r="V72" s="72"/>
      <c r="W72" s="35">
        <v>5</v>
      </c>
      <c r="X72" s="35">
        <v>4</v>
      </c>
      <c r="Y72" s="35">
        <v>5</v>
      </c>
      <c r="Z72" s="35">
        <v>3</v>
      </c>
      <c r="AA72" s="35">
        <v>9</v>
      </c>
      <c r="AB72" s="35">
        <v>7</v>
      </c>
      <c r="AC72" s="35"/>
      <c r="AD72" s="35"/>
      <c r="AE72" s="35">
        <v>6</v>
      </c>
      <c r="AF72" s="35">
        <v>2</v>
      </c>
      <c r="AG72" s="42">
        <v>2</v>
      </c>
      <c r="AH72" s="35"/>
      <c r="AI72" s="35">
        <v>3</v>
      </c>
      <c r="AJ72" s="35">
        <v>4</v>
      </c>
      <c r="AK72" s="36">
        <v>300</v>
      </c>
      <c r="AL72" s="50">
        <f t="shared" ref="AL72:AL135" si="32">SUM(H72:AJ72)</f>
        <v>65</v>
      </c>
      <c r="AM72" s="25">
        <f t="shared" ref="AM72:AM135" si="33">AK72*AL72</f>
        <v>19500</v>
      </c>
      <c r="AN72" s="2"/>
      <c r="AZ72" s="70">
        <f t="shared" si="0"/>
        <v>0</v>
      </c>
      <c r="BA72" s="70">
        <f t="shared" si="1"/>
        <v>600</v>
      </c>
      <c r="BB72" s="70">
        <f t="shared" si="2"/>
        <v>0</v>
      </c>
      <c r="BC72" s="70">
        <f t="shared" si="3"/>
        <v>0</v>
      </c>
      <c r="BD72" s="70">
        <f t="shared" si="4"/>
        <v>0</v>
      </c>
      <c r="BE72" s="70">
        <f t="shared" si="5"/>
        <v>0</v>
      </c>
      <c r="BF72" s="70">
        <f t="shared" si="6"/>
        <v>0</v>
      </c>
      <c r="BG72" s="70">
        <f t="shared" si="7"/>
        <v>0</v>
      </c>
      <c r="BH72" s="70">
        <f t="shared" si="8"/>
        <v>0</v>
      </c>
      <c r="BI72" s="70">
        <f t="shared" si="9"/>
        <v>0</v>
      </c>
      <c r="BJ72" s="70">
        <f t="shared" si="10"/>
        <v>0</v>
      </c>
      <c r="BK72" s="70">
        <f t="shared" si="11"/>
        <v>0</v>
      </c>
      <c r="BL72" s="82"/>
      <c r="BM72" s="70">
        <f t="shared" si="12"/>
        <v>1500</v>
      </c>
      <c r="BN72" s="70">
        <f t="shared" si="13"/>
        <v>2400</v>
      </c>
      <c r="BO72" s="70"/>
      <c r="BP72" s="70">
        <f t="shared" si="14"/>
        <v>1500</v>
      </c>
      <c r="BQ72" s="70">
        <f t="shared" si="15"/>
        <v>1200</v>
      </c>
      <c r="BR72" s="70">
        <f t="shared" si="16"/>
        <v>1500</v>
      </c>
      <c r="BS72" s="70">
        <f t="shared" si="17"/>
        <v>900</v>
      </c>
      <c r="BT72" s="70">
        <f t="shared" si="18"/>
        <v>2700</v>
      </c>
      <c r="BU72" s="70">
        <f t="shared" si="19"/>
        <v>2100</v>
      </c>
      <c r="BV72" s="70">
        <f t="shared" si="20"/>
        <v>0</v>
      </c>
      <c r="BW72" s="70">
        <f t="shared" si="21"/>
        <v>0</v>
      </c>
      <c r="BX72" s="70">
        <f t="shared" si="22"/>
        <v>1800</v>
      </c>
      <c r="BY72" s="70">
        <f t="shared" si="23"/>
        <v>600</v>
      </c>
      <c r="BZ72" s="70">
        <f t="shared" si="24"/>
        <v>600</v>
      </c>
      <c r="CA72" s="70">
        <f t="shared" si="25"/>
        <v>0</v>
      </c>
      <c r="CB72" s="70">
        <f t="shared" si="26"/>
        <v>900</v>
      </c>
      <c r="CC72" s="70">
        <f t="shared" si="27"/>
        <v>1200</v>
      </c>
    </row>
    <row r="73" spans="1:81" ht="44.25" customHeight="1" x14ac:dyDescent="0.25">
      <c r="A73" s="100" t="s">
        <v>61</v>
      </c>
      <c r="B73" s="22">
        <v>104</v>
      </c>
      <c r="C73" s="31" t="s">
        <v>66</v>
      </c>
      <c r="D73" s="29" t="s">
        <v>133</v>
      </c>
      <c r="E73" s="22" t="s">
        <v>4</v>
      </c>
      <c r="F73" s="35"/>
      <c r="G73" s="42"/>
      <c r="H73" s="48"/>
      <c r="I73" s="35"/>
      <c r="J73" s="35"/>
      <c r="K73" s="35"/>
      <c r="L73" s="35"/>
      <c r="M73" s="35"/>
      <c r="N73" s="35"/>
      <c r="O73" s="35"/>
      <c r="P73" s="35"/>
      <c r="Q73" s="35"/>
      <c r="R73" s="35"/>
      <c r="S73" s="49"/>
      <c r="T73" s="48"/>
      <c r="U73" s="35">
        <v>1</v>
      </c>
      <c r="V73" s="72"/>
      <c r="W73" s="35"/>
      <c r="X73" s="35"/>
      <c r="Y73" s="35"/>
      <c r="Z73" s="35"/>
      <c r="AA73" s="35"/>
      <c r="AB73" s="35"/>
      <c r="AC73" s="35"/>
      <c r="AD73" s="35"/>
      <c r="AE73" s="35"/>
      <c r="AF73" s="35"/>
      <c r="AG73" s="42"/>
      <c r="AH73" s="35"/>
      <c r="AI73" s="35"/>
      <c r="AJ73" s="35"/>
      <c r="AK73" s="36">
        <v>1100</v>
      </c>
      <c r="AL73" s="50">
        <f t="shared" si="32"/>
        <v>1</v>
      </c>
      <c r="AM73" s="25">
        <f t="shared" si="33"/>
        <v>1100</v>
      </c>
      <c r="AN73" s="2"/>
      <c r="AZ73" s="70">
        <f t="shared" si="0"/>
        <v>0</v>
      </c>
      <c r="BA73" s="70">
        <f t="shared" si="1"/>
        <v>0</v>
      </c>
      <c r="BB73" s="70">
        <f t="shared" si="2"/>
        <v>0</v>
      </c>
      <c r="BC73" s="70">
        <f t="shared" si="3"/>
        <v>0</v>
      </c>
      <c r="BD73" s="70">
        <f t="shared" si="4"/>
        <v>0</v>
      </c>
      <c r="BE73" s="70">
        <f t="shared" si="5"/>
        <v>0</v>
      </c>
      <c r="BF73" s="70">
        <f t="shared" si="6"/>
        <v>0</v>
      </c>
      <c r="BG73" s="70">
        <f t="shared" si="7"/>
        <v>0</v>
      </c>
      <c r="BH73" s="70">
        <f t="shared" si="8"/>
        <v>0</v>
      </c>
      <c r="BI73" s="70">
        <f t="shared" si="9"/>
        <v>0</v>
      </c>
      <c r="BJ73" s="70">
        <f t="shared" si="10"/>
        <v>0</v>
      </c>
      <c r="BK73" s="70">
        <f t="shared" si="11"/>
        <v>0</v>
      </c>
      <c r="BL73" s="82"/>
      <c r="BM73" s="70">
        <f t="shared" si="12"/>
        <v>0</v>
      </c>
      <c r="BN73" s="70">
        <f t="shared" si="13"/>
        <v>1100</v>
      </c>
      <c r="BO73" s="70"/>
      <c r="BP73" s="70">
        <f t="shared" si="14"/>
        <v>0</v>
      </c>
      <c r="BQ73" s="70">
        <f t="shared" si="15"/>
        <v>0</v>
      </c>
      <c r="BR73" s="70">
        <f t="shared" si="16"/>
        <v>0</v>
      </c>
      <c r="BS73" s="70">
        <f t="shared" si="17"/>
        <v>0</v>
      </c>
      <c r="BT73" s="70">
        <f t="shared" si="18"/>
        <v>0</v>
      </c>
      <c r="BU73" s="70">
        <f t="shared" si="19"/>
        <v>0</v>
      </c>
      <c r="BV73" s="70">
        <f t="shared" si="20"/>
        <v>0</v>
      </c>
      <c r="BW73" s="70">
        <f t="shared" si="21"/>
        <v>0</v>
      </c>
      <c r="BX73" s="70">
        <f t="shared" si="22"/>
        <v>0</v>
      </c>
      <c r="BY73" s="70">
        <f t="shared" si="23"/>
        <v>0</v>
      </c>
      <c r="BZ73" s="70">
        <f t="shared" si="24"/>
        <v>0</v>
      </c>
      <c r="CA73" s="70">
        <f t="shared" si="25"/>
        <v>0</v>
      </c>
      <c r="CB73" s="70">
        <f t="shared" si="26"/>
        <v>0</v>
      </c>
      <c r="CC73" s="70">
        <f t="shared" si="27"/>
        <v>0</v>
      </c>
    </row>
    <row r="74" spans="1:81" ht="40.5" customHeight="1" x14ac:dyDescent="0.25">
      <c r="A74" s="100" t="s">
        <v>61</v>
      </c>
      <c r="B74" s="22">
        <v>105</v>
      </c>
      <c r="C74" s="31" t="s">
        <v>67</v>
      </c>
      <c r="D74" s="29" t="s">
        <v>231</v>
      </c>
      <c r="E74" s="22" t="s">
        <v>4</v>
      </c>
      <c r="F74" s="35"/>
      <c r="G74" s="42"/>
      <c r="H74" s="48"/>
      <c r="I74" s="35"/>
      <c r="J74" s="35"/>
      <c r="K74" s="35"/>
      <c r="L74" s="35"/>
      <c r="M74" s="35"/>
      <c r="N74" s="35"/>
      <c r="O74" s="35"/>
      <c r="P74" s="35"/>
      <c r="Q74" s="35"/>
      <c r="R74" s="35"/>
      <c r="S74" s="49"/>
      <c r="T74" s="48"/>
      <c r="U74" s="35">
        <v>1</v>
      </c>
      <c r="V74" s="72"/>
      <c r="W74" s="35"/>
      <c r="X74" s="35"/>
      <c r="Y74" s="35"/>
      <c r="Z74" s="35"/>
      <c r="AA74" s="35"/>
      <c r="AB74" s="35"/>
      <c r="AC74" s="35"/>
      <c r="AD74" s="35"/>
      <c r="AE74" s="35"/>
      <c r="AF74" s="35"/>
      <c r="AG74" s="42"/>
      <c r="AH74" s="35"/>
      <c r="AI74" s="35"/>
      <c r="AJ74" s="35"/>
      <c r="AK74" s="36">
        <v>850</v>
      </c>
      <c r="AL74" s="50">
        <f t="shared" si="32"/>
        <v>1</v>
      </c>
      <c r="AM74" s="25">
        <f t="shared" si="33"/>
        <v>850</v>
      </c>
      <c r="AN74" s="2"/>
      <c r="AZ74" s="70">
        <f t="shared" ref="AZ74:AZ137" si="34">AK74*H74</f>
        <v>0</v>
      </c>
      <c r="BA74" s="70">
        <f t="shared" ref="BA74:BA137" si="35">AK74*I74</f>
        <v>0</v>
      </c>
      <c r="BB74" s="70">
        <f t="shared" ref="BB74:BB137" si="36">AK74*J74</f>
        <v>0</v>
      </c>
      <c r="BC74" s="70">
        <f t="shared" ref="BC74:BC137" si="37">AK74*K74</f>
        <v>0</v>
      </c>
      <c r="BD74" s="70">
        <f t="shared" ref="BD74:BD137" si="38">AK74*L74</f>
        <v>0</v>
      </c>
      <c r="BE74" s="70">
        <f t="shared" ref="BE74:BE137" si="39">AK74*M74</f>
        <v>0</v>
      </c>
      <c r="BF74" s="70">
        <f t="shared" ref="BF74:BF137" si="40">AK74*N74</f>
        <v>0</v>
      </c>
      <c r="BG74" s="70">
        <f t="shared" ref="BG74:BG137" si="41">AK74*O74</f>
        <v>0</v>
      </c>
      <c r="BH74" s="70">
        <f t="shared" ref="BH74:BH137" si="42">AK74*P74</f>
        <v>0</v>
      </c>
      <c r="BI74" s="70">
        <f t="shared" ref="BI74:BI137" si="43">AK74*Q74</f>
        <v>0</v>
      </c>
      <c r="BJ74" s="70">
        <f t="shared" ref="BJ74:BJ137" si="44">AK74*R74</f>
        <v>0</v>
      </c>
      <c r="BK74" s="70">
        <f t="shared" ref="BK74:BK137" si="45">AK74*S74</f>
        <v>0</v>
      </c>
      <c r="BL74" s="82"/>
      <c r="BM74" s="70">
        <f t="shared" ref="BM74:BM137" si="46">AK74*T74</f>
        <v>0</v>
      </c>
      <c r="BN74" s="70">
        <f t="shared" ref="BN74:BN137" si="47">AK74*U74</f>
        <v>850</v>
      </c>
      <c r="BO74" s="70"/>
      <c r="BP74" s="70">
        <f t="shared" ref="BP74:BP137" si="48">AK74*W74</f>
        <v>0</v>
      </c>
      <c r="BQ74" s="70">
        <f t="shared" ref="BQ74:BQ137" si="49">AK74*X74</f>
        <v>0</v>
      </c>
      <c r="BR74" s="70">
        <f t="shared" ref="BR74:BR137" si="50">AK74*Y74</f>
        <v>0</v>
      </c>
      <c r="BS74" s="70">
        <f t="shared" ref="BS74:BS137" si="51">AK74*Z74</f>
        <v>0</v>
      </c>
      <c r="BT74" s="70">
        <f t="shared" ref="BT74:BT137" si="52">AK74*AA74</f>
        <v>0</v>
      </c>
      <c r="BU74" s="70">
        <f t="shared" ref="BU74:BU137" si="53">AK74*AB74</f>
        <v>0</v>
      </c>
      <c r="BV74" s="70">
        <f t="shared" ref="BV74:BV137" si="54">AK74*AC74</f>
        <v>0</v>
      </c>
      <c r="BW74" s="70">
        <f t="shared" ref="BW74:BW137" si="55">AK74*AD74</f>
        <v>0</v>
      </c>
      <c r="BX74" s="70">
        <f t="shared" ref="BX74:BX137" si="56">AK74*AE74</f>
        <v>0</v>
      </c>
      <c r="BY74" s="70">
        <f t="shared" ref="BY74:BY137" si="57">AK74*AF74</f>
        <v>0</v>
      </c>
      <c r="BZ74" s="70">
        <f t="shared" ref="BZ74:BZ137" si="58">AK74*AG74</f>
        <v>0</v>
      </c>
      <c r="CA74" s="70">
        <f t="shared" ref="CA74:CA137" si="59">AK74*AH74</f>
        <v>0</v>
      </c>
      <c r="CB74" s="70">
        <f t="shared" ref="CB74:CB137" si="60">AK74*AI74</f>
        <v>0</v>
      </c>
      <c r="CC74" s="70">
        <f t="shared" ref="CC74:CC137" si="61">AK74*AJ74</f>
        <v>0</v>
      </c>
    </row>
    <row r="75" spans="1:81" ht="18" customHeight="1" x14ac:dyDescent="0.25">
      <c r="A75" s="100" t="s">
        <v>61</v>
      </c>
      <c r="B75" s="22">
        <v>106</v>
      </c>
      <c r="C75" s="31" t="s">
        <v>68</v>
      </c>
      <c r="D75" s="29" t="s">
        <v>134</v>
      </c>
      <c r="E75" s="22" t="s">
        <v>4</v>
      </c>
      <c r="F75" s="35"/>
      <c r="G75" s="42"/>
      <c r="H75" s="48"/>
      <c r="I75" s="35"/>
      <c r="J75" s="35"/>
      <c r="K75" s="35"/>
      <c r="L75" s="35"/>
      <c r="M75" s="35"/>
      <c r="N75" s="35"/>
      <c r="O75" s="35"/>
      <c r="P75" s="35"/>
      <c r="Q75" s="35"/>
      <c r="R75" s="35"/>
      <c r="S75" s="49"/>
      <c r="T75" s="48"/>
      <c r="U75" s="35">
        <v>1</v>
      </c>
      <c r="V75" s="72"/>
      <c r="W75" s="35"/>
      <c r="X75" s="35"/>
      <c r="Y75" s="35"/>
      <c r="Z75" s="35"/>
      <c r="AA75" s="35"/>
      <c r="AB75" s="35"/>
      <c r="AC75" s="35"/>
      <c r="AD75" s="35"/>
      <c r="AE75" s="35"/>
      <c r="AF75" s="35"/>
      <c r="AG75" s="42"/>
      <c r="AH75" s="35"/>
      <c r="AI75" s="35"/>
      <c r="AJ75" s="35"/>
      <c r="AK75" s="36">
        <v>10000</v>
      </c>
      <c r="AL75" s="50">
        <f t="shared" si="32"/>
        <v>1</v>
      </c>
      <c r="AM75" s="25">
        <f t="shared" si="33"/>
        <v>10000</v>
      </c>
      <c r="AN75" s="2"/>
      <c r="AZ75" s="70">
        <f t="shared" si="34"/>
        <v>0</v>
      </c>
      <c r="BA75" s="70">
        <f t="shared" si="35"/>
        <v>0</v>
      </c>
      <c r="BB75" s="70">
        <f t="shared" si="36"/>
        <v>0</v>
      </c>
      <c r="BC75" s="70">
        <f t="shared" si="37"/>
        <v>0</v>
      </c>
      <c r="BD75" s="70">
        <f t="shared" si="38"/>
        <v>0</v>
      </c>
      <c r="BE75" s="70">
        <f t="shared" si="39"/>
        <v>0</v>
      </c>
      <c r="BF75" s="70">
        <f t="shared" si="40"/>
        <v>0</v>
      </c>
      <c r="BG75" s="70">
        <f t="shared" si="41"/>
        <v>0</v>
      </c>
      <c r="BH75" s="70">
        <f t="shared" si="42"/>
        <v>0</v>
      </c>
      <c r="BI75" s="70">
        <f t="shared" si="43"/>
        <v>0</v>
      </c>
      <c r="BJ75" s="70">
        <f t="shared" si="44"/>
        <v>0</v>
      </c>
      <c r="BK75" s="70">
        <f t="shared" si="45"/>
        <v>0</v>
      </c>
      <c r="BL75" s="82"/>
      <c r="BM75" s="70">
        <f t="shared" si="46"/>
        <v>0</v>
      </c>
      <c r="BN75" s="70">
        <f t="shared" si="47"/>
        <v>10000</v>
      </c>
      <c r="BO75" s="70"/>
      <c r="BP75" s="70">
        <f t="shared" si="48"/>
        <v>0</v>
      </c>
      <c r="BQ75" s="70">
        <f t="shared" si="49"/>
        <v>0</v>
      </c>
      <c r="BR75" s="70">
        <f t="shared" si="50"/>
        <v>0</v>
      </c>
      <c r="BS75" s="70">
        <f t="shared" si="51"/>
        <v>0</v>
      </c>
      <c r="BT75" s="70">
        <f t="shared" si="52"/>
        <v>0</v>
      </c>
      <c r="BU75" s="70">
        <f t="shared" si="53"/>
        <v>0</v>
      </c>
      <c r="BV75" s="70">
        <f t="shared" si="54"/>
        <v>0</v>
      </c>
      <c r="BW75" s="70">
        <f t="shared" si="55"/>
        <v>0</v>
      </c>
      <c r="BX75" s="70">
        <f t="shared" si="56"/>
        <v>0</v>
      </c>
      <c r="BY75" s="70">
        <f t="shared" si="57"/>
        <v>0</v>
      </c>
      <c r="BZ75" s="70">
        <f t="shared" si="58"/>
        <v>0</v>
      </c>
      <c r="CA75" s="70">
        <f t="shared" si="59"/>
        <v>0</v>
      </c>
      <c r="CB75" s="70">
        <f t="shared" si="60"/>
        <v>0</v>
      </c>
      <c r="CC75" s="70">
        <f t="shared" si="61"/>
        <v>0</v>
      </c>
    </row>
    <row r="76" spans="1:81" ht="36.75" customHeight="1" x14ac:dyDescent="0.25">
      <c r="A76" s="101" t="s">
        <v>62</v>
      </c>
      <c r="B76" s="22">
        <v>107</v>
      </c>
      <c r="C76" s="13" t="s">
        <v>284</v>
      </c>
      <c r="D76" s="13" t="s">
        <v>135</v>
      </c>
      <c r="E76" s="10" t="s">
        <v>4</v>
      </c>
      <c r="F76" s="34"/>
      <c r="G76" s="41"/>
      <c r="H76" s="46"/>
      <c r="I76" s="34"/>
      <c r="J76" s="34"/>
      <c r="K76" s="34"/>
      <c r="L76" s="34"/>
      <c r="M76" s="34"/>
      <c r="N76" s="34"/>
      <c r="O76" s="34"/>
      <c r="P76" s="34"/>
      <c r="Q76" s="34"/>
      <c r="R76" s="34"/>
      <c r="S76" s="47"/>
      <c r="T76" s="46"/>
      <c r="U76" s="34">
        <v>1</v>
      </c>
      <c r="V76" s="72"/>
      <c r="W76" s="34"/>
      <c r="X76" s="34"/>
      <c r="Y76" s="34"/>
      <c r="Z76" s="34"/>
      <c r="AA76" s="34"/>
      <c r="AB76" s="34"/>
      <c r="AC76" s="34"/>
      <c r="AD76" s="34"/>
      <c r="AE76" s="34"/>
      <c r="AF76" s="34"/>
      <c r="AG76" s="41"/>
      <c r="AH76" s="34"/>
      <c r="AI76" s="34"/>
      <c r="AJ76" s="34"/>
      <c r="AK76" s="70">
        <v>30000</v>
      </c>
      <c r="AL76" s="50">
        <f t="shared" si="32"/>
        <v>1</v>
      </c>
      <c r="AM76" s="25">
        <f t="shared" si="33"/>
        <v>30000</v>
      </c>
      <c r="AN76" s="2"/>
      <c r="AZ76" s="70">
        <f t="shared" si="34"/>
        <v>0</v>
      </c>
      <c r="BA76" s="70">
        <f t="shared" si="35"/>
        <v>0</v>
      </c>
      <c r="BB76" s="70">
        <f t="shared" si="36"/>
        <v>0</v>
      </c>
      <c r="BC76" s="70">
        <f t="shared" si="37"/>
        <v>0</v>
      </c>
      <c r="BD76" s="70">
        <f t="shared" si="38"/>
        <v>0</v>
      </c>
      <c r="BE76" s="70">
        <f t="shared" si="39"/>
        <v>0</v>
      </c>
      <c r="BF76" s="70">
        <f t="shared" si="40"/>
        <v>0</v>
      </c>
      <c r="BG76" s="70">
        <f t="shared" si="41"/>
        <v>0</v>
      </c>
      <c r="BH76" s="70">
        <f t="shared" si="42"/>
        <v>0</v>
      </c>
      <c r="BI76" s="70">
        <f t="shared" si="43"/>
        <v>0</v>
      </c>
      <c r="BJ76" s="70">
        <f t="shared" si="44"/>
        <v>0</v>
      </c>
      <c r="BK76" s="70">
        <f t="shared" si="45"/>
        <v>0</v>
      </c>
      <c r="BL76" s="82"/>
      <c r="BM76" s="70">
        <f t="shared" si="46"/>
        <v>0</v>
      </c>
      <c r="BN76" s="70">
        <f t="shared" si="47"/>
        <v>30000</v>
      </c>
      <c r="BO76" s="70"/>
      <c r="BP76" s="70">
        <f t="shared" si="48"/>
        <v>0</v>
      </c>
      <c r="BQ76" s="70">
        <f t="shared" si="49"/>
        <v>0</v>
      </c>
      <c r="BR76" s="70">
        <f t="shared" si="50"/>
        <v>0</v>
      </c>
      <c r="BS76" s="70">
        <f t="shared" si="51"/>
        <v>0</v>
      </c>
      <c r="BT76" s="70">
        <f t="shared" si="52"/>
        <v>0</v>
      </c>
      <c r="BU76" s="70">
        <f t="shared" si="53"/>
        <v>0</v>
      </c>
      <c r="BV76" s="70">
        <f t="shared" si="54"/>
        <v>0</v>
      </c>
      <c r="BW76" s="70">
        <f t="shared" si="55"/>
        <v>0</v>
      </c>
      <c r="BX76" s="70">
        <f t="shared" si="56"/>
        <v>0</v>
      </c>
      <c r="BY76" s="70">
        <f t="shared" si="57"/>
        <v>0</v>
      </c>
      <c r="BZ76" s="70">
        <f t="shared" si="58"/>
        <v>0</v>
      </c>
      <c r="CA76" s="70">
        <f t="shared" si="59"/>
        <v>0</v>
      </c>
      <c r="CB76" s="70">
        <f t="shared" si="60"/>
        <v>0</v>
      </c>
      <c r="CC76" s="70">
        <f t="shared" si="61"/>
        <v>0</v>
      </c>
    </row>
    <row r="77" spans="1:81" ht="18" customHeight="1" x14ac:dyDescent="0.25">
      <c r="A77" s="101" t="s">
        <v>62</v>
      </c>
      <c r="B77" s="22">
        <v>108</v>
      </c>
      <c r="C77" s="13" t="s">
        <v>294</v>
      </c>
      <c r="D77" s="13" t="s">
        <v>80</v>
      </c>
      <c r="E77" s="10" t="s">
        <v>4</v>
      </c>
      <c r="F77" s="34"/>
      <c r="G77" s="41"/>
      <c r="H77" s="46">
        <v>1</v>
      </c>
      <c r="I77" s="34"/>
      <c r="J77" s="34"/>
      <c r="K77" s="34"/>
      <c r="L77" s="34"/>
      <c r="M77" s="34"/>
      <c r="N77" s="34"/>
      <c r="O77" s="34"/>
      <c r="P77" s="34"/>
      <c r="Q77" s="34"/>
      <c r="R77" s="34"/>
      <c r="S77" s="47"/>
      <c r="T77" s="46"/>
      <c r="U77" s="34">
        <v>4</v>
      </c>
      <c r="V77" s="72"/>
      <c r="W77" s="34"/>
      <c r="X77" s="34"/>
      <c r="Y77" s="34"/>
      <c r="Z77" s="34"/>
      <c r="AA77" s="34"/>
      <c r="AB77" s="34"/>
      <c r="AC77" s="34"/>
      <c r="AD77" s="34"/>
      <c r="AE77" s="34"/>
      <c r="AF77" s="34"/>
      <c r="AG77" s="41"/>
      <c r="AH77" s="34"/>
      <c r="AI77" s="34"/>
      <c r="AJ77" s="34"/>
      <c r="AK77" s="70">
        <v>4000</v>
      </c>
      <c r="AL77" s="50">
        <f t="shared" si="32"/>
        <v>5</v>
      </c>
      <c r="AM77" s="25">
        <f t="shared" si="33"/>
        <v>20000</v>
      </c>
      <c r="AN77" s="2"/>
      <c r="AZ77" s="70">
        <f t="shared" si="34"/>
        <v>4000</v>
      </c>
      <c r="BA77" s="70">
        <f t="shared" si="35"/>
        <v>0</v>
      </c>
      <c r="BB77" s="70">
        <f t="shared" si="36"/>
        <v>0</v>
      </c>
      <c r="BC77" s="70">
        <f t="shared" si="37"/>
        <v>0</v>
      </c>
      <c r="BD77" s="70">
        <f t="shared" si="38"/>
        <v>0</v>
      </c>
      <c r="BE77" s="70">
        <f t="shared" si="39"/>
        <v>0</v>
      </c>
      <c r="BF77" s="70">
        <f t="shared" si="40"/>
        <v>0</v>
      </c>
      <c r="BG77" s="70">
        <f t="shared" si="41"/>
        <v>0</v>
      </c>
      <c r="BH77" s="70">
        <f t="shared" si="42"/>
        <v>0</v>
      </c>
      <c r="BI77" s="70">
        <f t="shared" si="43"/>
        <v>0</v>
      </c>
      <c r="BJ77" s="70">
        <f t="shared" si="44"/>
        <v>0</v>
      </c>
      <c r="BK77" s="70">
        <f t="shared" si="45"/>
        <v>0</v>
      </c>
      <c r="BL77" s="82"/>
      <c r="BM77" s="70">
        <f t="shared" si="46"/>
        <v>0</v>
      </c>
      <c r="BN77" s="70">
        <f t="shared" si="47"/>
        <v>16000</v>
      </c>
      <c r="BO77" s="70"/>
      <c r="BP77" s="70">
        <f t="shared" si="48"/>
        <v>0</v>
      </c>
      <c r="BQ77" s="70">
        <f t="shared" si="49"/>
        <v>0</v>
      </c>
      <c r="BR77" s="70">
        <f t="shared" si="50"/>
        <v>0</v>
      </c>
      <c r="BS77" s="70">
        <f t="shared" si="51"/>
        <v>0</v>
      </c>
      <c r="BT77" s="70">
        <f t="shared" si="52"/>
        <v>0</v>
      </c>
      <c r="BU77" s="70">
        <f t="shared" si="53"/>
        <v>0</v>
      </c>
      <c r="BV77" s="70">
        <f t="shared" si="54"/>
        <v>0</v>
      </c>
      <c r="BW77" s="70">
        <f t="shared" si="55"/>
        <v>0</v>
      </c>
      <c r="BX77" s="70">
        <f t="shared" si="56"/>
        <v>0</v>
      </c>
      <c r="BY77" s="70">
        <f t="shared" si="57"/>
        <v>0</v>
      </c>
      <c r="BZ77" s="70">
        <f t="shared" si="58"/>
        <v>0</v>
      </c>
      <c r="CA77" s="70">
        <f t="shared" si="59"/>
        <v>0</v>
      </c>
      <c r="CB77" s="70">
        <f t="shared" si="60"/>
        <v>0</v>
      </c>
      <c r="CC77" s="70">
        <f t="shared" si="61"/>
        <v>0</v>
      </c>
    </row>
    <row r="78" spans="1:81" ht="40.5" customHeight="1" x14ac:dyDescent="0.25">
      <c r="A78" s="101" t="s">
        <v>62</v>
      </c>
      <c r="B78" s="22">
        <v>109</v>
      </c>
      <c r="C78" s="13" t="s">
        <v>287</v>
      </c>
      <c r="D78" s="13" t="s">
        <v>136</v>
      </c>
      <c r="E78" s="10" t="s">
        <v>4</v>
      </c>
      <c r="F78" s="34"/>
      <c r="G78" s="41"/>
      <c r="H78" s="46">
        <v>1</v>
      </c>
      <c r="I78" s="34">
        <v>1</v>
      </c>
      <c r="J78" s="34">
        <v>1</v>
      </c>
      <c r="K78" s="34">
        <v>1</v>
      </c>
      <c r="L78" s="34">
        <v>1</v>
      </c>
      <c r="M78" s="34">
        <v>1</v>
      </c>
      <c r="N78" s="34">
        <v>1</v>
      </c>
      <c r="O78" s="34">
        <v>1</v>
      </c>
      <c r="P78" s="34">
        <v>1</v>
      </c>
      <c r="Q78" s="34">
        <v>1</v>
      </c>
      <c r="R78" s="34">
        <v>1</v>
      </c>
      <c r="S78" s="47">
        <v>1</v>
      </c>
      <c r="T78" s="46">
        <v>1</v>
      </c>
      <c r="U78" s="34">
        <v>1</v>
      </c>
      <c r="V78" s="72"/>
      <c r="W78" s="34">
        <v>1</v>
      </c>
      <c r="X78" s="34">
        <v>1</v>
      </c>
      <c r="Y78" s="34">
        <v>1</v>
      </c>
      <c r="Z78" s="34">
        <v>1</v>
      </c>
      <c r="AA78" s="34">
        <v>1</v>
      </c>
      <c r="AB78" s="34">
        <v>1</v>
      </c>
      <c r="AC78" s="34">
        <v>1</v>
      </c>
      <c r="AD78" s="34">
        <v>1</v>
      </c>
      <c r="AE78" s="34">
        <v>1</v>
      </c>
      <c r="AF78" s="34">
        <v>1</v>
      </c>
      <c r="AG78" s="41">
        <v>1</v>
      </c>
      <c r="AH78" s="34">
        <v>1</v>
      </c>
      <c r="AI78" s="34">
        <v>1</v>
      </c>
      <c r="AJ78" s="34">
        <v>1</v>
      </c>
      <c r="AK78" s="70">
        <v>2500</v>
      </c>
      <c r="AL78" s="50">
        <f t="shared" si="32"/>
        <v>28</v>
      </c>
      <c r="AM78" s="25">
        <f t="shared" si="33"/>
        <v>70000</v>
      </c>
      <c r="AN78" s="2"/>
      <c r="AZ78" s="70">
        <f t="shared" si="34"/>
        <v>2500</v>
      </c>
      <c r="BA78" s="70">
        <f t="shared" si="35"/>
        <v>2500</v>
      </c>
      <c r="BB78" s="70">
        <f t="shared" si="36"/>
        <v>2500</v>
      </c>
      <c r="BC78" s="70">
        <f t="shared" si="37"/>
        <v>2500</v>
      </c>
      <c r="BD78" s="70">
        <f t="shared" si="38"/>
        <v>2500</v>
      </c>
      <c r="BE78" s="70">
        <f t="shared" si="39"/>
        <v>2500</v>
      </c>
      <c r="BF78" s="70">
        <f t="shared" si="40"/>
        <v>2500</v>
      </c>
      <c r="BG78" s="70">
        <f t="shared" si="41"/>
        <v>2500</v>
      </c>
      <c r="BH78" s="70">
        <f t="shared" si="42"/>
        <v>2500</v>
      </c>
      <c r="BI78" s="70">
        <f t="shared" si="43"/>
        <v>2500</v>
      </c>
      <c r="BJ78" s="70">
        <f t="shared" si="44"/>
        <v>2500</v>
      </c>
      <c r="BK78" s="70">
        <f t="shared" si="45"/>
        <v>2500</v>
      </c>
      <c r="BL78" s="82"/>
      <c r="BM78" s="70">
        <f t="shared" si="46"/>
        <v>2500</v>
      </c>
      <c r="BN78" s="70">
        <f t="shared" si="47"/>
        <v>2500</v>
      </c>
      <c r="BO78" s="70"/>
      <c r="BP78" s="70">
        <f t="shared" si="48"/>
        <v>2500</v>
      </c>
      <c r="BQ78" s="70">
        <f t="shared" si="49"/>
        <v>2500</v>
      </c>
      <c r="BR78" s="70">
        <f t="shared" si="50"/>
        <v>2500</v>
      </c>
      <c r="BS78" s="70">
        <f t="shared" si="51"/>
        <v>2500</v>
      </c>
      <c r="BT78" s="70">
        <f t="shared" si="52"/>
        <v>2500</v>
      </c>
      <c r="BU78" s="70">
        <f t="shared" si="53"/>
        <v>2500</v>
      </c>
      <c r="BV78" s="70">
        <f t="shared" si="54"/>
        <v>2500</v>
      </c>
      <c r="BW78" s="70">
        <f t="shared" si="55"/>
        <v>2500</v>
      </c>
      <c r="BX78" s="70">
        <f t="shared" si="56"/>
        <v>2500</v>
      </c>
      <c r="BY78" s="70">
        <f t="shared" si="57"/>
        <v>2500</v>
      </c>
      <c r="BZ78" s="70">
        <f t="shared" si="58"/>
        <v>2500</v>
      </c>
      <c r="CA78" s="70">
        <f t="shared" si="59"/>
        <v>2500</v>
      </c>
      <c r="CB78" s="70">
        <f t="shared" si="60"/>
        <v>2500</v>
      </c>
      <c r="CC78" s="70">
        <f t="shared" si="61"/>
        <v>2500</v>
      </c>
    </row>
    <row r="79" spans="1:81" ht="42.75" customHeight="1" x14ac:dyDescent="0.25">
      <c r="A79" s="101" t="s">
        <v>62</v>
      </c>
      <c r="B79" s="22">
        <v>110</v>
      </c>
      <c r="C79" s="13" t="s">
        <v>295</v>
      </c>
      <c r="D79" s="13" t="s">
        <v>137</v>
      </c>
      <c r="E79" s="10" t="s">
        <v>4</v>
      </c>
      <c r="F79" s="34"/>
      <c r="G79" s="41"/>
      <c r="H79" s="34">
        <v>37</v>
      </c>
      <c r="I79" s="34" t="e">
        <f>SUM(I33:I35,I42,I43:I48,I49:I53,#REF!,I55:I56,I134:I139,I140:I142,I54)</f>
        <v>#REF!</v>
      </c>
      <c r="J79" s="34" t="e">
        <f>SUM(J33:J35,J42,J43:J48,J49:J53,#REF!,J55:J56,J134:J139,J140:J142,J86)</f>
        <v>#REF!</v>
      </c>
      <c r="K79" s="34" t="e">
        <f>SUM(K33:K35,K42,K43:K48,K49:K53,#REF!,K55:K56,K134:K139,K140:K142,K86)</f>
        <v>#REF!</v>
      </c>
      <c r="L79" s="34" t="e">
        <f>SUM(L33:L35,L42,L43:L48,L49:L53,#REF!,L55:L56,L134:L139,L140:L142,L86)</f>
        <v>#REF!</v>
      </c>
      <c r="M79" s="34" t="e">
        <f>SUM(M33:M35,M42,M43:M48,M49:M53,#REF!,M55:M56,M134:M139,M140:M142,M86)</f>
        <v>#REF!</v>
      </c>
      <c r="N79" s="34" t="e">
        <f>SUM(N33:N35,N42,N43:N48,N49:N53,#REF!,N55:N56,N134:N139,N140:N142,N86)</f>
        <v>#REF!</v>
      </c>
      <c r="O79" s="34" t="e">
        <f>SUM(O33:O35,O42,O43:O48,O49:O53,#REF!,O55:O56,O134:O139,O140:O142,O86)</f>
        <v>#REF!</v>
      </c>
      <c r="P79" s="34" t="e">
        <f>SUM(P33:P35,P42,P43:P48,P49:P53,#REF!,P55:P56,P134:P139,P140:P142,P86)</f>
        <v>#REF!</v>
      </c>
      <c r="Q79" s="34" t="e">
        <f>SUM(Q33:Q35,Q42,Q43:Q48,Q49:Q53,#REF!,Q55:Q56,Q134:Q139,Q140:Q142,Q86)</f>
        <v>#REF!</v>
      </c>
      <c r="R79" s="34" t="e">
        <f>SUM(R33:R35,R42,R43:R48,R49:R53,#REF!,R55:R56,R134:R139,R140:R142,R86)</f>
        <v>#REF!</v>
      </c>
      <c r="S79" s="34" t="e">
        <f>SUM(S33:S35,S42,S43:S48,S49:S53,#REF!,S55:S56,S134:S139,S140:S142,S86)</f>
        <v>#REF!</v>
      </c>
      <c r="T79" s="34" t="e">
        <f>SUM(T33:T35,T42,T43:T48,T49:T53,#REF!,T55:T56,T134:T139,T140:T142,T86)</f>
        <v>#REF!</v>
      </c>
      <c r="U79" s="34" t="e">
        <f>SUM(U33:U35,U42,U43:U48,U49:U53,#REF!,U55:U56,U134:U139,U140:U142,U86)</f>
        <v>#REF!</v>
      </c>
      <c r="V79" s="34" t="e">
        <f>SUM(V33:V35,V42,V43:V48,V49:V53,#REF!,V55:V56,V134:V139,V140:V142,V86)</f>
        <v>#REF!</v>
      </c>
      <c r="W79" s="34" t="e">
        <f>SUM(W33:W35,W42,W43:W48,W49:W53,#REF!,W55:W56,W134:W139,W140:W142,W86)</f>
        <v>#REF!</v>
      </c>
      <c r="X79" s="34" t="e">
        <f>SUM(X33:X35,X42,X43:X48,X49:X53,#REF!,X55:X56,X134:X139,X140:X142,X86)</f>
        <v>#REF!</v>
      </c>
      <c r="Y79" s="34" t="e">
        <f>SUM(Y33:Y35,Y42,Y43:Y48,Y49:Y53,#REF!,Y55:Y56,Y134:Y139,Y140:Y142,Y86)</f>
        <v>#REF!</v>
      </c>
      <c r="Z79" s="34" t="e">
        <f>SUM(Z33:Z35,Z42,Z43:Z48,Z49:Z53,#REF!,Z55:Z56,Z134:Z139,Z140:Z142,Z86)</f>
        <v>#REF!</v>
      </c>
      <c r="AA79" s="34" t="e">
        <f>SUM(AA33:AA35,AA42,AA43:AA48,AA49:AA53,#REF!,AA55:AA56,AA134:AA139,AA140:AA142,AA86)</f>
        <v>#REF!</v>
      </c>
      <c r="AB79" s="34" t="e">
        <f>SUM(AB33:AB35,AB42,AB43:AB48,AB49:AB53,#REF!,AB55:AB56,AB134:AB139,AB140:AB142,AB86)</f>
        <v>#REF!</v>
      </c>
      <c r="AC79" s="34" t="e">
        <f>SUM(AC33:AC35,AC42,AC43:AC48,AC49:AC53,#REF!,AC55:AC56,AC134:AC139,AC140:AC142,AC86)</f>
        <v>#REF!</v>
      </c>
      <c r="AD79" s="34" t="e">
        <f>SUM(AD33:AD35,AD42,AD43:AD48,AD49:AD53,#REF!,AD55:AD56,AD134:AD139,AD140:AD142,AD86)</f>
        <v>#REF!</v>
      </c>
      <c r="AE79" s="34" t="e">
        <f>SUM(AE33:AE35,AE42,AE43:AE48,AE49:AE53,#REF!,AE55:AE56,AE134:AE139,AE140:AE142,AE86)</f>
        <v>#REF!</v>
      </c>
      <c r="AF79" s="34" t="e">
        <f>SUM(AF33:AF35,AF42,AF43:AF48,AF49:AF53,#REF!,AF55:AF56,AF134:AF139,AF140:AF142,AF86)</f>
        <v>#REF!</v>
      </c>
      <c r="AG79" s="34" t="e">
        <f>SUM(AG33:AG35,AG42,AG43:AG48,AG49:AG53,#REF!,AG55:AG56,AG134:AG139,AG140:AG142,AG86)</f>
        <v>#REF!</v>
      </c>
      <c r="AH79" s="34" t="e">
        <f>SUM(AH33:AH35,AH42,AH43:AH48,AH49:AH53,#REF!,AH55:AH56,AH134:AH139,AH140:AH142,AH86)</f>
        <v>#REF!</v>
      </c>
      <c r="AI79" s="34" t="e">
        <f>SUM(AI33:AI35,AI42,AI43:AI48,AI49:AI53,#REF!,AI55:AI56,AI134:AI139,AI140:AI142,AI86)</f>
        <v>#REF!</v>
      </c>
      <c r="AJ79" s="34" t="e">
        <f>SUM(AJ33:AJ35,AJ42,AJ43:AJ48,AJ49:AJ53,#REF!,AJ55:AJ56,AJ134:AJ139,AJ140:AJ142,AJ86)</f>
        <v>#REF!</v>
      </c>
      <c r="AK79" s="70">
        <v>65</v>
      </c>
      <c r="AL79" s="50" t="e">
        <f t="shared" si="32"/>
        <v>#REF!</v>
      </c>
      <c r="AM79" s="25" t="e">
        <f t="shared" si="33"/>
        <v>#REF!</v>
      </c>
      <c r="AN79" s="2"/>
      <c r="AZ79" s="70">
        <f t="shared" si="34"/>
        <v>2405</v>
      </c>
      <c r="BA79" s="70" t="e">
        <f t="shared" si="35"/>
        <v>#REF!</v>
      </c>
      <c r="BB79" s="70" t="e">
        <f t="shared" si="36"/>
        <v>#REF!</v>
      </c>
      <c r="BC79" s="70" t="e">
        <f t="shared" si="37"/>
        <v>#REF!</v>
      </c>
      <c r="BD79" s="70" t="e">
        <f t="shared" si="38"/>
        <v>#REF!</v>
      </c>
      <c r="BE79" s="70" t="e">
        <f t="shared" si="39"/>
        <v>#REF!</v>
      </c>
      <c r="BF79" s="70" t="e">
        <f t="shared" si="40"/>
        <v>#REF!</v>
      </c>
      <c r="BG79" s="70" t="e">
        <f t="shared" si="41"/>
        <v>#REF!</v>
      </c>
      <c r="BH79" s="70" t="e">
        <f t="shared" si="42"/>
        <v>#REF!</v>
      </c>
      <c r="BI79" s="70" t="e">
        <f t="shared" si="43"/>
        <v>#REF!</v>
      </c>
      <c r="BJ79" s="70" t="e">
        <f t="shared" si="44"/>
        <v>#REF!</v>
      </c>
      <c r="BK79" s="70" t="e">
        <f t="shared" si="45"/>
        <v>#REF!</v>
      </c>
      <c r="BL79" s="82"/>
      <c r="BM79" s="70" t="e">
        <f t="shared" si="46"/>
        <v>#REF!</v>
      </c>
      <c r="BN79" s="70" t="e">
        <f t="shared" si="47"/>
        <v>#REF!</v>
      </c>
      <c r="BO79" s="70"/>
      <c r="BP79" s="70" t="e">
        <f t="shared" si="48"/>
        <v>#REF!</v>
      </c>
      <c r="BQ79" s="70" t="e">
        <f t="shared" si="49"/>
        <v>#REF!</v>
      </c>
      <c r="BR79" s="70" t="e">
        <f t="shared" si="50"/>
        <v>#REF!</v>
      </c>
      <c r="BS79" s="70" t="e">
        <f t="shared" si="51"/>
        <v>#REF!</v>
      </c>
      <c r="BT79" s="70" t="e">
        <f t="shared" si="52"/>
        <v>#REF!</v>
      </c>
      <c r="BU79" s="70" t="e">
        <f t="shared" si="53"/>
        <v>#REF!</v>
      </c>
      <c r="BV79" s="70" t="e">
        <f t="shared" si="54"/>
        <v>#REF!</v>
      </c>
      <c r="BW79" s="70" t="e">
        <f t="shared" si="55"/>
        <v>#REF!</v>
      </c>
      <c r="BX79" s="70" t="e">
        <f t="shared" si="56"/>
        <v>#REF!</v>
      </c>
      <c r="BY79" s="70" t="e">
        <f t="shared" si="57"/>
        <v>#REF!</v>
      </c>
      <c r="BZ79" s="70" t="e">
        <f t="shared" si="58"/>
        <v>#REF!</v>
      </c>
      <c r="CA79" s="70" t="e">
        <f t="shared" si="59"/>
        <v>#REF!</v>
      </c>
      <c r="CB79" s="70" t="e">
        <f t="shared" si="60"/>
        <v>#REF!</v>
      </c>
      <c r="CC79" s="70" t="e">
        <f t="shared" si="61"/>
        <v>#REF!</v>
      </c>
    </row>
    <row r="80" spans="1:81" ht="37.5" customHeight="1" x14ac:dyDescent="0.25">
      <c r="A80" s="101" t="s">
        <v>62</v>
      </c>
      <c r="B80" s="22">
        <v>111</v>
      </c>
      <c r="C80" s="13" t="s">
        <v>296</v>
      </c>
      <c r="D80" s="13" t="s">
        <v>138</v>
      </c>
      <c r="E80" s="10" t="s">
        <v>4</v>
      </c>
      <c r="F80" s="34"/>
      <c r="G80" s="41"/>
      <c r="H80" s="46"/>
      <c r="I80" s="34"/>
      <c r="J80" s="34"/>
      <c r="K80" s="34"/>
      <c r="L80" s="34"/>
      <c r="M80" s="34"/>
      <c r="N80" s="34"/>
      <c r="O80" s="34"/>
      <c r="P80" s="34"/>
      <c r="Q80" s="34"/>
      <c r="R80" s="34"/>
      <c r="S80" s="47"/>
      <c r="T80" s="46"/>
      <c r="U80" s="34">
        <v>1</v>
      </c>
      <c r="V80" s="72"/>
      <c r="W80" s="34"/>
      <c r="X80" s="34"/>
      <c r="Y80" s="34"/>
      <c r="Z80" s="34"/>
      <c r="AA80" s="34"/>
      <c r="AB80" s="34"/>
      <c r="AC80" s="34"/>
      <c r="AD80" s="34"/>
      <c r="AE80" s="34"/>
      <c r="AF80" s="34"/>
      <c r="AG80" s="41"/>
      <c r="AH80" s="34"/>
      <c r="AI80" s="34"/>
      <c r="AJ80" s="34"/>
      <c r="AK80" s="70">
        <v>30000</v>
      </c>
      <c r="AL80" s="50">
        <f t="shared" si="32"/>
        <v>1</v>
      </c>
      <c r="AM80" s="25">
        <f t="shared" si="33"/>
        <v>30000</v>
      </c>
      <c r="AN80" s="2"/>
      <c r="AZ80" s="70">
        <f t="shared" si="34"/>
        <v>0</v>
      </c>
      <c r="BA80" s="70">
        <f t="shared" si="35"/>
        <v>0</v>
      </c>
      <c r="BB80" s="70">
        <f t="shared" si="36"/>
        <v>0</v>
      </c>
      <c r="BC80" s="70">
        <f t="shared" si="37"/>
        <v>0</v>
      </c>
      <c r="BD80" s="70">
        <f t="shared" si="38"/>
        <v>0</v>
      </c>
      <c r="BE80" s="70">
        <f t="shared" si="39"/>
        <v>0</v>
      </c>
      <c r="BF80" s="70">
        <f t="shared" si="40"/>
        <v>0</v>
      </c>
      <c r="BG80" s="70">
        <f t="shared" si="41"/>
        <v>0</v>
      </c>
      <c r="BH80" s="70">
        <f t="shared" si="42"/>
        <v>0</v>
      </c>
      <c r="BI80" s="70">
        <f t="shared" si="43"/>
        <v>0</v>
      </c>
      <c r="BJ80" s="70">
        <f t="shared" si="44"/>
        <v>0</v>
      </c>
      <c r="BK80" s="70">
        <f t="shared" si="45"/>
        <v>0</v>
      </c>
      <c r="BL80" s="82"/>
      <c r="BM80" s="70">
        <f t="shared" si="46"/>
        <v>0</v>
      </c>
      <c r="BN80" s="70">
        <f t="shared" si="47"/>
        <v>30000</v>
      </c>
      <c r="BO80" s="70"/>
      <c r="BP80" s="70">
        <f t="shared" si="48"/>
        <v>0</v>
      </c>
      <c r="BQ80" s="70">
        <f t="shared" si="49"/>
        <v>0</v>
      </c>
      <c r="BR80" s="70">
        <f t="shared" si="50"/>
        <v>0</v>
      </c>
      <c r="BS80" s="70">
        <f t="shared" si="51"/>
        <v>0</v>
      </c>
      <c r="BT80" s="70">
        <f t="shared" si="52"/>
        <v>0</v>
      </c>
      <c r="BU80" s="70">
        <f t="shared" si="53"/>
        <v>0</v>
      </c>
      <c r="BV80" s="70">
        <f t="shared" si="54"/>
        <v>0</v>
      </c>
      <c r="BW80" s="70">
        <f t="shared" si="55"/>
        <v>0</v>
      </c>
      <c r="BX80" s="70">
        <f t="shared" si="56"/>
        <v>0</v>
      </c>
      <c r="BY80" s="70">
        <f t="shared" si="57"/>
        <v>0</v>
      </c>
      <c r="BZ80" s="70">
        <f t="shared" si="58"/>
        <v>0</v>
      </c>
      <c r="CA80" s="70">
        <f t="shared" si="59"/>
        <v>0</v>
      </c>
      <c r="CB80" s="70">
        <f t="shared" si="60"/>
        <v>0</v>
      </c>
      <c r="CC80" s="70">
        <f t="shared" si="61"/>
        <v>0</v>
      </c>
    </row>
    <row r="81" spans="1:81" ht="36.75" customHeight="1" x14ac:dyDescent="0.25">
      <c r="A81" s="100" t="s">
        <v>84</v>
      </c>
      <c r="B81" s="22">
        <v>117</v>
      </c>
      <c r="C81" s="23" t="s">
        <v>16</v>
      </c>
      <c r="D81" s="29" t="s">
        <v>139</v>
      </c>
      <c r="E81" s="22" t="s">
        <v>4</v>
      </c>
      <c r="F81" s="35"/>
      <c r="G81" s="42"/>
      <c r="H81" s="48"/>
      <c r="I81" s="35"/>
      <c r="J81" s="35"/>
      <c r="K81" s="35"/>
      <c r="L81" s="35"/>
      <c r="M81" s="35"/>
      <c r="N81" s="35"/>
      <c r="O81" s="35"/>
      <c r="P81" s="35"/>
      <c r="Q81" s="35"/>
      <c r="R81" s="35"/>
      <c r="S81" s="49"/>
      <c r="T81" s="48"/>
      <c r="U81" s="35">
        <v>1</v>
      </c>
      <c r="V81" s="72"/>
      <c r="W81" s="35"/>
      <c r="X81" s="35"/>
      <c r="Y81" s="35"/>
      <c r="Z81" s="35"/>
      <c r="AA81" s="35"/>
      <c r="AB81" s="35"/>
      <c r="AC81" s="35"/>
      <c r="AD81" s="35"/>
      <c r="AE81" s="35"/>
      <c r="AF81" s="35"/>
      <c r="AG81" s="42"/>
      <c r="AH81" s="35"/>
      <c r="AI81" s="35"/>
      <c r="AJ81" s="35"/>
      <c r="AK81" s="36">
        <v>1600</v>
      </c>
      <c r="AL81" s="107">
        <f t="shared" si="32"/>
        <v>1</v>
      </c>
      <c r="AM81" s="25">
        <f t="shared" si="33"/>
        <v>1600</v>
      </c>
      <c r="AN81" s="2"/>
      <c r="AZ81" s="70">
        <f t="shared" si="34"/>
        <v>0</v>
      </c>
      <c r="BA81" s="70">
        <f t="shared" si="35"/>
        <v>0</v>
      </c>
      <c r="BB81" s="70">
        <f t="shared" si="36"/>
        <v>0</v>
      </c>
      <c r="BC81" s="70">
        <f t="shared" si="37"/>
        <v>0</v>
      </c>
      <c r="BD81" s="70">
        <f t="shared" si="38"/>
        <v>0</v>
      </c>
      <c r="BE81" s="70">
        <f t="shared" si="39"/>
        <v>0</v>
      </c>
      <c r="BF81" s="70">
        <f t="shared" si="40"/>
        <v>0</v>
      </c>
      <c r="BG81" s="70">
        <f t="shared" si="41"/>
        <v>0</v>
      </c>
      <c r="BH81" s="70">
        <f t="shared" si="42"/>
        <v>0</v>
      </c>
      <c r="BI81" s="70">
        <f t="shared" si="43"/>
        <v>0</v>
      </c>
      <c r="BJ81" s="70">
        <f t="shared" si="44"/>
        <v>0</v>
      </c>
      <c r="BK81" s="70">
        <f t="shared" si="45"/>
        <v>0</v>
      </c>
      <c r="BL81" s="82"/>
      <c r="BM81" s="70">
        <f t="shared" si="46"/>
        <v>0</v>
      </c>
      <c r="BN81" s="70">
        <f t="shared" si="47"/>
        <v>1600</v>
      </c>
      <c r="BO81" s="70"/>
      <c r="BP81" s="70">
        <f t="shared" si="48"/>
        <v>0</v>
      </c>
      <c r="BQ81" s="70">
        <f t="shared" si="49"/>
        <v>0</v>
      </c>
      <c r="BR81" s="70">
        <f t="shared" si="50"/>
        <v>0</v>
      </c>
      <c r="BS81" s="70">
        <f t="shared" si="51"/>
        <v>0</v>
      </c>
      <c r="BT81" s="70">
        <f t="shared" si="52"/>
        <v>0</v>
      </c>
      <c r="BU81" s="70">
        <f t="shared" si="53"/>
        <v>0</v>
      </c>
      <c r="BV81" s="70">
        <f t="shared" si="54"/>
        <v>0</v>
      </c>
      <c r="BW81" s="70">
        <f t="shared" si="55"/>
        <v>0</v>
      </c>
      <c r="BX81" s="70">
        <f t="shared" si="56"/>
        <v>0</v>
      </c>
      <c r="BY81" s="70">
        <f t="shared" si="57"/>
        <v>0</v>
      </c>
      <c r="BZ81" s="70">
        <f t="shared" si="58"/>
        <v>0</v>
      </c>
      <c r="CA81" s="70">
        <f t="shared" si="59"/>
        <v>0</v>
      </c>
      <c r="CB81" s="70">
        <f t="shared" si="60"/>
        <v>0</v>
      </c>
      <c r="CC81" s="70">
        <f t="shared" si="61"/>
        <v>0</v>
      </c>
    </row>
    <row r="82" spans="1:81" ht="18" customHeight="1" x14ac:dyDescent="0.25">
      <c r="A82" s="100" t="s">
        <v>84</v>
      </c>
      <c r="B82" s="22">
        <v>119</v>
      </c>
      <c r="C82" s="23" t="s">
        <v>86</v>
      </c>
      <c r="D82" s="29" t="s">
        <v>140</v>
      </c>
      <c r="E82" s="22" t="s">
        <v>4</v>
      </c>
      <c r="F82" s="35"/>
      <c r="G82" s="42"/>
      <c r="H82" s="48"/>
      <c r="I82" s="35"/>
      <c r="J82" s="35"/>
      <c r="K82" s="35"/>
      <c r="L82" s="35"/>
      <c r="M82" s="35"/>
      <c r="N82" s="35"/>
      <c r="O82" s="35"/>
      <c r="P82" s="35"/>
      <c r="Q82" s="35"/>
      <c r="R82" s="35"/>
      <c r="S82" s="49"/>
      <c r="T82" s="48"/>
      <c r="U82" s="35"/>
      <c r="V82" s="72"/>
      <c r="W82" s="35"/>
      <c r="X82" s="35"/>
      <c r="Y82" s="35"/>
      <c r="Z82" s="35"/>
      <c r="AA82" s="35"/>
      <c r="AB82" s="35"/>
      <c r="AC82" s="35"/>
      <c r="AD82" s="35"/>
      <c r="AE82" s="35"/>
      <c r="AF82" s="35"/>
      <c r="AG82" s="42"/>
      <c r="AH82" s="35"/>
      <c r="AI82" s="35"/>
      <c r="AJ82" s="35"/>
      <c r="AK82" s="36">
        <v>600</v>
      </c>
      <c r="AL82" s="50">
        <f t="shared" si="32"/>
        <v>0</v>
      </c>
      <c r="AM82" s="25">
        <f t="shared" si="33"/>
        <v>0</v>
      </c>
      <c r="AN82" s="2"/>
      <c r="AZ82" s="70">
        <f t="shared" si="34"/>
        <v>0</v>
      </c>
      <c r="BA82" s="70">
        <f t="shared" si="35"/>
        <v>0</v>
      </c>
      <c r="BB82" s="70">
        <f t="shared" si="36"/>
        <v>0</v>
      </c>
      <c r="BC82" s="70">
        <f t="shared" si="37"/>
        <v>0</v>
      </c>
      <c r="BD82" s="70">
        <f t="shared" si="38"/>
        <v>0</v>
      </c>
      <c r="BE82" s="70">
        <f t="shared" si="39"/>
        <v>0</v>
      </c>
      <c r="BF82" s="70">
        <f t="shared" si="40"/>
        <v>0</v>
      </c>
      <c r="BG82" s="70">
        <f t="shared" si="41"/>
        <v>0</v>
      </c>
      <c r="BH82" s="70">
        <f t="shared" si="42"/>
        <v>0</v>
      </c>
      <c r="BI82" s="70">
        <f t="shared" si="43"/>
        <v>0</v>
      </c>
      <c r="BJ82" s="70">
        <f t="shared" si="44"/>
        <v>0</v>
      </c>
      <c r="BK82" s="70">
        <f t="shared" si="45"/>
        <v>0</v>
      </c>
      <c r="BL82" s="82"/>
      <c r="BM82" s="70">
        <f t="shared" si="46"/>
        <v>0</v>
      </c>
      <c r="BN82" s="70">
        <f t="shared" si="47"/>
        <v>0</v>
      </c>
      <c r="BO82" s="70"/>
      <c r="BP82" s="70">
        <f t="shared" si="48"/>
        <v>0</v>
      </c>
      <c r="BQ82" s="70">
        <f t="shared" si="49"/>
        <v>0</v>
      </c>
      <c r="BR82" s="70">
        <f t="shared" si="50"/>
        <v>0</v>
      </c>
      <c r="BS82" s="70">
        <f t="shared" si="51"/>
        <v>0</v>
      </c>
      <c r="BT82" s="70">
        <f t="shared" si="52"/>
        <v>0</v>
      </c>
      <c r="BU82" s="70">
        <f t="shared" si="53"/>
        <v>0</v>
      </c>
      <c r="BV82" s="70">
        <f t="shared" si="54"/>
        <v>0</v>
      </c>
      <c r="BW82" s="70">
        <f t="shared" si="55"/>
        <v>0</v>
      </c>
      <c r="BX82" s="70">
        <f t="shared" si="56"/>
        <v>0</v>
      </c>
      <c r="BY82" s="70">
        <f t="shared" si="57"/>
        <v>0</v>
      </c>
      <c r="BZ82" s="70">
        <f t="shared" si="58"/>
        <v>0</v>
      </c>
      <c r="CA82" s="70">
        <f t="shared" si="59"/>
        <v>0</v>
      </c>
      <c r="CB82" s="70">
        <f t="shared" si="60"/>
        <v>0</v>
      </c>
      <c r="CC82" s="70">
        <f t="shared" si="61"/>
        <v>0</v>
      </c>
    </row>
    <row r="83" spans="1:81" ht="18" customHeight="1" x14ac:dyDescent="0.25">
      <c r="A83" s="100" t="s">
        <v>84</v>
      </c>
      <c r="B83" s="22">
        <v>120</v>
      </c>
      <c r="C83" s="29" t="s">
        <v>107</v>
      </c>
      <c r="D83" s="29" t="s">
        <v>141</v>
      </c>
      <c r="E83" s="22" t="s">
        <v>4</v>
      </c>
      <c r="F83" s="35"/>
      <c r="G83" s="42"/>
      <c r="H83" s="48"/>
      <c r="I83" s="35"/>
      <c r="J83" s="35"/>
      <c r="K83" s="35"/>
      <c r="L83" s="35"/>
      <c r="M83" s="35"/>
      <c r="N83" s="35"/>
      <c r="O83" s="35"/>
      <c r="P83" s="35"/>
      <c r="Q83" s="35"/>
      <c r="R83" s="35"/>
      <c r="S83" s="49"/>
      <c r="T83" s="48"/>
      <c r="U83" s="35">
        <v>1</v>
      </c>
      <c r="V83" s="72"/>
      <c r="W83" s="35"/>
      <c r="X83" s="35"/>
      <c r="Y83" s="35"/>
      <c r="Z83" s="35"/>
      <c r="AA83" s="35"/>
      <c r="AB83" s="35"/>
      <c r="AC83" s="35"/>
      <c r="AD83" s="35"/>
      <c r="AE83" s="35"/>
      <c r="AF83" s="35"/>
      <c r="AG83" s="42"/>
      <c r="AH83" s="35"/>
      <c r="AI83" s="35"/>
      <c r="AJ83" s="35"/>
      <c r="AK83" s="36">
        <v>1100</v>
      </c>
      <c r="AL83" s="50">
        <f t="shared" si="32"/>
        <v>1</v>
      </c>
      <c r="AM83" s="25">
        <f t="shared" si="33"/>
        <v>1100</v>
      </c>
      <c r="AN83" s="2"/>
      <c r="AZ83" s="70">
        <f t="shared" si="34"/>
        <v>0</v>
      </c>
      <c r="BA83" s="70">
        <f t="shared" si="35"/>
        <v>0</v>
      </c>
      <c r="BB83" s="70">
        <f t="shared" si="36"/>
        <v>0</v>
      </c>
      <c r="BC83" s="70">
        <f t="shared" si="37"/>
        <v>0</v>
      </c>
      <c r="BD83" s="70">
        <f t="shared" si="38"/>
        <v>0</v>
      </c>
      <c r="BE83" s="70">
        <f t="shared" si="39"/>
        <v>0</v>
      </c>
      <c r="BF83" s="70">
        <f t="shared" si="40"/>
        <v>0</v>
      </c>
      <c r="BG83" s="70">
        <f t="shared" si="41"/>
        <v>0</v>
      </c>
      <c r="BH83" s="70">
        <f t="shared" si="42"/>
        <v>0</v>
      </c>
      <c r="BI83" s="70">
        <f t="shared" si="43"/>
        <v>0</v>
      </c>
      <c r="BJ83" s="70">
        <f t="shared" si="44"/>
        <v>0</v>
      </c>
      <c r="BK83" s="70">
        <f t="shared" si="45"/>
        <v>0</v>
      </c>
      <c r="BL83" s="82"/>
      <c r="BM83" s="70">
        <f t="shared" si="46"/>
        <v>0</v>
      </c>
      <c r="BN83" s="70">
        <f t="shared" si="47"/>
        <v>1100</v>
      </c>
      <c r="BO83" s="70"/>
      <c r="BP83" s="70">
        <f t="shared" si="48"/>
        <v>0</v>
      </c>
      <c r="BQ83" s="70">
        <f t="shared" si="49"/>
        <v>0</v>
      </c>
      <c r="BR83" s="70">
        <f t="shared" si="50"/>
        <v>0</v>
      </c>
      <c r="BS83" s="70">
        <f t="shared" si="51"/>
        <v>0</v>
      </c>
      <c r="BT83" s="70">
        <f t="shared" si="52"/>
        <v>0</v>
      </c>
      <c r="BU83" s="70">
        <f t="shared" si="53"/>
        <v>0</v>
      </c>
      <c r="BV83" s="70">
        <f t="shared" si="54"/>
        <v>0</v>
      </c>
      <c r="BW83" s="70">
        <f t="shared" si="55"/>
        <v>0</v>
      </c>
      <c r="BX83" s="70">
        <f t="shared" si="56"/>
        <v>0</v>
      </c>
      <c r="BY83" s="70">
        <f t="shared" si="57"/>
        <v>0</v>
      </c>
      <c r="BZ83" s="70">
        <f t="shared" si="58"/>
        <v>0</v>
      </c>
      <c r="CA83" s="70">
        <f t="shared" si="59"/>
        <v>0</v>
      </c>
      <c r="CB83" s="70">
        <f t="shared" si="60"/>
        <v>0</v>
      </c>
      <c r="CC83" s="70">
        <f t="shared" si="61"/>
        <v>0</v>
      </c>
    </row>
    <row r="84" spans="1:81" ht="18" customHeight="1" x14ac:dyDescent="0.25">
      <c r="A84" s="100" t="s">
        <v>84</v>
      </c>
      <c r="B84" s="22">
        <v>123</v>
      </c>
      <c r="C84" s="29" t="s">
        <v>177</v>
      </c>
      <c r="D84" s="63"/>
      <c r="E84" s="22"/>
      <c r="F84" s="35"/>
      <c r="G84" s="42"/>
      <c r="H84" s="48"/>
      <c r="I84" s="35"/>
      <c r="J84" s="35"/>
      <c r="K84" s="35"/>
      <c r="L84" s="35"/>
      <c r="M84" s="35"/>
      <c r="N84" s="35"/>
      <c r="O84" s="35"/>
      <c r="P84" s="35"/>
      <c r="Q84" s="35"/>
      <c r="R84" s="35"/>
      <c r="S84" s="49"/>
      <c r="T84" s="48"/>
      <c r="U84" s="35">
        <v>1</v>
      </c>
      <c r="V84" s="72"/>
      <c r="W84" s="35"/>
      <c r="X84" s="35"/>
      <c r="Y84" s="35"/>
      <c r="Z84" s="35"/>
      <c r="AA84" s="35"/>
      <c r="AB84" s="35"/>
      <c r="AC84" s="35"/>
      <c r="AD84" s="35"/>
      <c r="AE84" s="35"/>
      <c r="AF84" s="35"/>
      <c r="AG84" s="42"/>
      <c r="AH84" s="35"/>
      <c r="AI84" s="35"/>
      <c r="AJ84" s="35"/>
      <c r="AK84" s="36">
        <v>2200</v>
      </c>
      <c r="AL84" s="50">
        <f t="shared" si="32"/>
        <v>1</v>
      </c>
      <c r="AM84" s="25">
        <f t="shared" si="33"/>
        <v>2200</v>
      </c>
      <c r="AN84" s="2"/>
      <c r="AZ84" s="70">
        <f t="shared" si="34"/>
        <v>0</v>
      </c>
      <c r="BA84" s="70">
        <f t="shared" si="35"/>
        <v>0</v>
      </c>
      <c r="BB84" s="70">
        <f t="shared" si="36"/>
        <v>0</v>
      </c>
      <c r="BC84" s="70">
        <f t="shared" si="37"/>
        <v>0</v>
      </c>
      <c r="BD84" s="70">
        <f t="shared" si="38"/>
        <v>0</v>
      </c>
      <c r="BE84" s="70">
        <f t="shared" si="39"/>
        <v>0</v>
      </c>
      <c r="BF84" s="70">
        <f t="shared" si="40"/>
        <v>0</v>
      </c>
      <c r="BG84" s="70">
        <f t="shared" si="41"/>
        <v>0</v>
      </c>
      <c r="BH84" s="70">
        <f t="shared" si="42"/>
        <v>0</v>
      </c>
      <c r="BI84" s="70">
        <f t="shared" si="43"/>
        <v>0</v>
      </c>
      <c r="BJ84" s="70">
        <f t="shared" si="44"/>
        <v>0</v>
      </c>
      <c r="BK84" s="70">
        <f t="shared" si="45"/>
        <v>0</v>
      </c>
      <c r="BL84" s="82"/>
      <c r="BM84" s="70">
        <f t="shared" si="46"/>
        <v>0</v>
      </c>
      <c r="BN84" s="70">
        <f t="shared" si="47"/>
        <v>2200</v>
      </c>
      <c r="BO84" s="70"/>
      <c r="BP84" s="70">
        <f t="shared" si="48"/>
        <v>0</v>
      </c>
      <c r="BQ84" s="70">
        <f t="shared" si="49"/>
        <v>0</v>
      </c>
      <c r="BR84" s="70">
        <f t="shared" si="50"/>
        <v>0</v>
      </c>
      <c r="BS84" s="70">
        <f t="shared" si="51"/>
        <v>0</v>
      </c>
      <c r="BT84" s="70">
        <f t="shared" si="52"/>
        <v>0</v>
      </c>
      <c r="BU84" s="70">
        <f t="shared" si="53"/>
        <v>0</v>
      </c>
      <c r="BV84" s="70">
        <f t="shared" si="54"/>
        <v>0</v>
      </c>
      <c r="BW84" s="70">
        <f t="shared" si="55"/>
        <v>0</v>
      </c>
      <c r="BX84" s="70">
        <f t="shared" si="56"/>
        <v>0</v>
      </c>
      <c r="BY84" s="70">
        <f t="shared" si="57"/>
        <v>0</v>
      </c>
      <c r="BZ84" s="70">
        <f t="shared" si="58"/>
        <v>0</v>
      </c>
      <c r="CA84" s="70">
        <f t="shared" si="59"/>
        <v>0</v>
      </c>
      <c r="CB84" s="70">
        <f t="shared" si="60"/>
        <v>0</v>
      </c>
      <c r="CC84" s="70">
        <f t="shared" si="61"/>
        <v>0</v>
      </c>
    </row>
    <row r="85" spans="1:81" ht="18" customHeight="1" x14ac:dyDescent="0.25">
      <c r="A85" s="100" t="s">
        <v>84</v>
      </c>
      <c r="B85" s="22">
        <v>127</v>
      </c>
      <c r="C85" s="29" t="s">
        <v>178</v>
      </c>
      <c r="D85" s="29"/>
      <c r="E85" s="22"/>
      <c r="F85" s="35"/>
      <c r="G85" s="42"/>
      <c r="H85" s="48"/>
      <c r="I85" s="35"/>
      <c r="J85" s="35"/>
      <c r="K85" s="35"/>
      <c r="L85" s="35"/>
      <c r="M85" s="35"/>
      <c r="N85" s="35"/>
      <c r="O85" s="35"/>
      <c r="P85" s="35"/>
      <c r="Q85" s="35"/>
      <c r="R85" s="35"/>
      <c r="S85" s="49"/>
      <c r="T85" s="48"/>
      <c r="U85" s="35">
        <v>1</v>
      </c>
      <c r="V85" s="72"/>
      <c r="W85" s="35"/>
      <c r="X85" s="35"/>
      <c r="Y85" s="35"/>
      <c r="Z85" s="35"/>
      <c r="AA85" s="35"/>
      <c r="AB85" s="35"/>
      <c r="AC85" s="35"/>
      <c r="AD85" s="35"/>
      <c r="AE85" s="35"/>
      <c r="AF85" s="35"/>
      <c r="AG85" s="42"/>
      <c r="AH85" s="35"/>
      <c r="AI85" s="35"/>
      <c r="AJ85" s="35"/>
      <c r="AK85" s="36">
        <v>600</v>
      </c>
      <c r="AL85" s="50">
        <f t="shared" si="32"/>
        <v>1</v>
      </c>
      <c r="AM85" s="25">
        <f t="shared" si="33"/>
        <v>600</v>
      </c>
      <c r="AN85" s="2"/>
      <c r="AZ85" s="70">
        <f t="shared" si="34"/>
        <v>0</v>
      </c>
      <c r="BA85" s="70">
        <f t="shared" si="35"/>
        <v>0</v>
      </c>
      <c r="BB85" s="70">
        <f t="shared" si="36"/>
        <v>0</v>
      </c>
      <c r="BC85" s="70">
        <f t="shared" si="37"/>
        <v>0</v>
      </c>
      <c r="BD85" s="70">
        <f t="shared" si="38"/>
        <v>0</v>
      </c>
      <c r="BE85" s="70">
        <f t="shared" si="39"/>
        <v>0</v>
      </c>
      <c r="BF85" s="70">
        <f t="shared" si="40"/>
        <v>0</v>
      </c>
      <c r="BG85" s="70">
        <f t="shared" si="41"/>
        <v>0</v>
      </c>
      <c r="BH85" s="70">
        <f t="shared" si="42"/>
        <v>0</v>
      </c>
      <c r="BI85" s="70">
        <f t="shared" si="43"/>
        <v>0</v>
      </c>
      <c r="BJ85" s="70">
        <f t="shared" si="44"/>
        <v>0</v>
      </c>
      <c r="BK85" s="70">
        <f t="shared" si="45"/>
        <v>0</v>
      </c>
      <c r="BL85" s="82"/>
      <c r="BM85" s="70">
        <f t="shared" si="46"/>
        <v>0</v>
      </c>
      <c r="BN85" s="70">
        <f t="shared" si="47"/>
        <v>600</v>
      </c>
      <c r="BO85" s="70"/>
      <c r="BP85" s="70">
        <f t="shared" si="48"/>
        <v>0</v>
      </c>
      <c r="BQ85" s="70">
        <f t="shared" si="49"/>
        <v>0</v>
      </c>
      <c r="BR85" s="70">
        <f t="shared" si="50"/>
        <v>0</v>
      </c>
      <c r="BS85" s="70">
        <f t="shared" si="51"/>
        <v>0</v>
      </c>
      <c r="BT85" s="70">
        <f t="shared" si="52"/>
        <v>0</v>
      </c>
      <c r="BU85" s="70">
        <f t="shared" si="53"/>
        <v>0</v>
      </c>
      <c r="BV85" s="70">
        <f t="shared" si="54"/>
        <v>0</v>
      </c>
      <c r="BW85" s="70">
        <f t="shared" si="55"/>
        <v>0</v>
      </c>
      <c r="BX85" s="70">
        <f t="shared" si="56"/>
        <v>0</v>
      </c>
      <c r="BY85" s="70">
        <f t="shared" si="57"/>
        <v>0</v>
      </c>
      <c r="BZ85" s="70">
        <f t="shared" si="58"/>
        <v>0</v>
      </c>
      <c r="CA85" s="70">
        <f t="shared" si="59"/>
        <v>0</v>
      </c>
      <c r="CB85" s="70">
        <f t="shared" si="60"/>
        <v>0</v>
      </c>
      <c r="CC85" s="70">
        <f t="shared" si="61"/>
        <v>0</v>
      </c>
    </row>
    <row r="86" spans="1:81" ht="18" customHeight="1" x14ac:dyDescent="0.25">
      <c r="A86" s="100" t="s">
        <v>84</v>
      </c>
      <c r="B86" s="22">
        <v>128</v>
      </c>
      <c r="C86" s="29" t="s">
        <v>179</v>
      </c>
      <c r="D86" s="29"/>
      <c r="E86" s="22"/>
      <c r="F86" s="35"/>
      <c r="G86" s="42"/>
      <c r="H86" s="48"/>
      <c r="I86" s="35"/>
      <c r="J86" s="35">
        <v>2</v>
      </c>
      <c r="K86" s="35">
        <v>1</v>
      </c>
      <c r="L86" s="35">
        <v>1</v>
      </c>
      <c r="M86" s="35">
        <v>1</v>
      </c>
      <c r="N86" s="35">
        <v>1</v>
      </c>
      <c r="O86" s="35">
        <v>1</v>
      </c>
      <c r="P86" s="35">
        <v>1</v>
      </c>
      <c r="Q86" s="35">
        <v>1</v>
      </c>
      <c r="R86" s="35">
        <v>1</v>
      </c>
      <c r="S86" s="49"/>
      <c r="T86" s="48"/>
      <c r="U86" s="35">
        <v>10</v>
      </c>
      <c r="V86" s="72"/>
      <c r="W86" s="34">
        <v>7</v>
      </c>
      <c r="X86" s="34">
        <v>5</v>
      </c>
      <c r="Y86" s="34">
        <v>6</v>
      </c>
      <c r="Z86" s="34">
        <v>1</v>
      </c>
      <c r="AA86" s="34">
        <v>7</v>
      </c>
      <c r="AB86" s="34">
        <v>6</v>
      </c>
      <c r="AC86" s="34">
        <v>1</v>
      </c>
      <c r="AD86" s="34">
        <v>1</v>
      </c>
      <c r="AE86" s="34">
        <v>5</v>
      </c>
      <c r="AF86" s="34">
        <v>4</v>
      </c>
      <c r="AG86" s="41">
        <v>2</v>
      </c>
      <c r="AH86" s="34"/>
      <c r="AI86" s="34">
        <v>3</v>
      </c>
      <c r="AJ86" s="35"/>
      <c r="AK86" s="36">
        <v>260</v>
      </c>
      <c r="AL86" s="50">
        <f t="shared" si="32"/>
        <v>68</v>
      </c>
      <c r="AM86" s="25">
        <f t="shared" si="33"/>
        <v>17680</v>
      </c>
      <c r="AN86" s="2"/>
      <c r="AZ86" s="70">
        <f t="shared" si="34"/>
        <v>0</v>
      </c>
      <c r="BA86" s="70">
        <f t="shared" si="35"/>
        <v>0</v>
      </c>
      <c r="BB86" s="70">
        <f t="shared" si="36"/>
        <v>520</v>
      </c>
      <c r="BC86" s="70">
        <f t="shared" si="37"/>
        <v>260</v>
      </c>
      <c r="BD86" s="70">
        <f t="shared" si="38"/>
        <v>260</v>
      </c>
      <c r="BE86" s="70">
        <f t="shared" si="39"/>
        <v>260</v>
      </c>
      <c r="BF86" s="70">
        <f t="shared" si="40"/>
        <v>260</v>
      </c>
      <c r="BG86" s="70">
        <f t="shared" si="41"/>
        <v>260</v>
      </c>
      <c r="BH86" s="70">
        <f t="shared" si="42"/>
        <v>260</v>
      </c>
      <c r="BI86" s="70">
        <f t="shared" si="43"/>
        <v>260</v>
      </c>
      <c r="BJ86" s="70">
        <f t="shared" si="44"/>
        <v>260</v>
      </c>
      <c r="BK86" s="70">
        <f t="shared" si="45"/>
        <v>0</v>
      </c>
      <c r="BL86" s="82"/>
      <c r="BM86" s="70">
        <f t="shared" si="46"/>
        <v>0</v>
      </c>
      <c r="BN86" s="70">
        <f t="shared" si="47"/>
        <v>2600</v>
      </c>
      <c r="BO86" s="70"/>
      <c r="BP86" s="70">
        <f t="shared" si="48"/>
        <v>1820</v>
      </c>
      <c r="BQ86" s="70">
        <f t="shared" si="49"/>
        <v>1300</v>
      </c>
      <c r="BR86" s="70">
        <f t="shared" si="50"/>
        <v>1560</v>
      </c>
      <c r="BS86" s="70">
        <f t="shared" si="51"/>
        <v>260</v>
      </c>
      <c r="BT86" s="70">
        <f t="shared" si="52"/>
        <v>1820</v>
      </c>
      <c r="BU86" s="70">
        <f t="shared" si="53"/>
        <v>1560</v>
      </c>
      <c r="BV86" s="70">
        <f t="shared" si="54"/>
        <v>260</v>
      </c>
      <c r="BW86" s="70">
        <f t="shared" si="55"/>
        <v>260</v>
      </c>
      <c r="BX86" s="70">
        <f t="shared" si="56"/>
        <v>1300</v>
      </c>
      <c r="BY86" s="70">
        <f t="shared" si="57"/>
        <v>1040</v>
      </c>
      <c r="BZ86" s="70">
        <f t="shared" si="58"/>
        <v>520</v>
      </c>
      <c r="CA86" s="70">
        <f t="shared" si="59"/>
        <v>0</v>
      </c>
      <c r="CB86" s="70">
        <f t="shared" si="60"/>
        <v>780</v>
      </c>
      <c r="CC86" s="70">
        <f t="shared" si="61"/>
        <v>0</v>
      </c>
    </row>
    <row r="87" spans="1:81" ht="17.25" customHeight="1" x14ac:dyDescent="0.25">
      <c r="A87" s="100" t="s">
        <v>84</v>
      </c>
      <c r="B87" s="22">
        <v>129</v>
      </c>
      <c r="C87" s="29" t="s">
        <v>38</v>
      </c>
      <c r="D87" s="29" t="s">
        <v>142</v>
      </c>
      <c r="E87" s="22" t="s">
        <v>4</v>
      </c>
      <c r="F87" s="35"/>
      <c r="G87" s="42"/>
      <c r="H87" s="48"/>
      <c r="I87" s="35"/>
      <c r="J87" s="35"/>
      <c r="K87" s="35"/>
      <c r="L87" s="35"/>
      <c r="M87" s="35"/>
      <c r="N87" s="35"/>
      <c r="O87" s="35"/>
      <c r="P87" s="35"/>
      <c r="Q87" s="35"/>
      <c r="R87" s="35"/>
      <c r="S87" s="49"/>
      <c r="T87" s="48"/>
      <c r="U87" s="35">
        <v>4</v>
      </c>
      <c r="V87" s="72"/>
      <c r="W87" s="35"/>
      <c r="X87" s="35"/>
      <c r="Y87" s="35"/>
      <c r="Z87" s="35"/>
      <c r="AA87" s="35"/>
      <c r="AB87" s="35"/>
      <c r="AC87" s="35"/>
      <c r="AD87" s="35"/>
      <c r="AE87" s="35"/>
      <c r="AF87" s="35"/>
      <c r="AG87" s="42"/>
      <c r="AH87" s="35"/>
      <c r="AI87" s="35"/>
      <c r="AJ87" s="35"/>
      <c r="AK87" s="36">
        <v>450</v>
      </c>
      <c r="AL87" s="50">
        <f t="shared" si="32"/>
        <v>4</v>
      </c>
      <c r="AM87" s="25">
        <f t="shared" si="33"/>
        <v>1800</v>
      </c>
      <c r="AN87" s="2"/>
      <c r="AZ87" s="70">
        <f t="shared" si="34"/>
        <v>0</v>
      </c>
      <c r="BA87" s="70">
        <f t="shared" si="35"/>
        <v>0</v>
      </c>
      <c r="BB87" s="70">
        <f t="shared" si="36"/>
        <v>0</v>
      </c>
      <c r="BC87" s="70">
        <f t="shared" si="37"/>
        <v>0</v>
      </c>
      <c r="BD87" s="70">
        <f t="shared" si="38"/>
        <v>0</v>
      </c>
      <c r="BE87" s="70">
        <f t="shared" si="39"/>
        <v>0</v>
      </c>
      <c r="BF87" s="70">
        <f t="shared" si="40"/>
        <v>0</v>
      </c>
      <c r="BG87" s="70">
        <f t="shared" si="41"/>
        <v>0</v>
      </c>
      <c r="BH87" s="70">
        <f t="shared" si="42"/>
        <v>0</v>
      </c>
      <c r="BI87" s="70">
        <f t="shared" si="43"/>
        <v>0</v>
      </c>
      <c r="BJ87" s="70">
        <f t="shared" si="44"/>
        <v>0</v>
      </c>
      <c r="BK87" s="70">
        <f t="shared" si="45"/>
        <v>0</v>
      </c>
      <c r="BL87" s="82"/>
      <c r="BM87" s="70">
        <f t="shared" si="46"/>
        <v>0</v>
      </c>
      <c r="BN87" s="70">
        <f t="shared" si="47"/>
        <v>1800</v>
      </c>
      <c r="BO87" s="70"/>
      <c r="BP87" s="70">
        <f t="shared" si="48"/>
        <v>0</v>
      </c>
      <c r="BQ87" s="70">
        <f t="shared" si="49"/>
        <v>0</v>
      </c>
      <c r="BR87" s="70">
        <f t="shared" si="50"/>
        <v>0</v>
      </c>
      <c r="BS87" s="70">
        <f t="shared" si="51"/>
        <v>0</v>
      </c>
      <c r="BT87" s="70">
        <f t="shared" si="52"/>
        <v>0</v>
      </c>
      <c r="BU87" s="70">
        <f t="shared" si="53"/>
        <v>0</v>
      </c>
      <c r="BV87" s="70">
        <f t="shared" si="54"/>
        <v>0</v>
      </c>
      <c r="BW87" s="70">
        <f t="shared" si="55"/>
        <v>0</v>
      </c>
      <c r="BX87" s="70">
        <f t="shared" si="56"/>
        <v>0</v>
      </c>
      <c r="BY87" s="70">
        <f t="shared" si="57"/>
        <v>0</v>
      </c>
      <c r="BZ87" s="70">
        <f t="shared" si="58"/>
        <v>0</v>
      </c>
      <c r="CA87" s="70">
        <f t="shared" si="59"/>
        <v>0</v>
      </c>
      <c r="CB87" s="70">
        <f t="shared" si="60"/>
        <v>0</v>
      </c>
      <c r="CC87" s="70">
        <f t="shared" si="61"/>
        <v>0</v>
      </c>
    </row>
    <row r="88" spans="1:81" ht="18" customHeight="1" x14ac:dyDescent="0.25">
      <c r="A88" s="100" t="s">
        <v>84</v>
      </c>
      <c r="B88" s="22">
        <v>133</v>
      </c>
      <c r="C88" s="29" t="s">
        <v>180</v>
      </c>
      <c r="D88" s="29"/>
      <c r="E88" s="22"/>
      <c r="F88" s="35"/>
      <c r="G88" s="42"/>
      <c r="H88" s="48">
        <f>H87+H86</f>
        <v>0</v>
      </c>
      <c r="I88" s="48">
        <f t="shared" ref="I88:AJ88" si="62">I87+I86</f>
        <v>0</v>
      </c>
      <c r="J88" s="48">
        <f t="shared" si="62"/>
        <v>2</v>
      </c>
      <c r="K88" s="48">
        <f t="shared" si="62"/>
        <v>1</v>
      </c>
      <c r="L88" s="48">
        <f t="shared" si="62"/>
        <v>1</v>
      </c>
      <c r="M88" s="48">
        <f t="shared" si="62"/>
        <v>1</v>
      </c>
      <c r="N88" s="48">
        <f t="shared" si="62"/>
        <v>1</v>
      </c>
      <c r="O88" s="48">
        <f t="shared" si="62"/>
        <v>1</v>
      </c>
      <c r="P88" s="48">
        <f t="shared" si="62"/>
        <v>1</v>
      </c>
      <c r="Q88" s="48">
        <f t="shared" si="62"/>
        <v>1</v>
      </c>
      <c r="R88" s="48">
        <f t="shared" si="62"/>
        <v>1</v>
      </c>
      <c r="S88" s="48">
        <f t="shared" si="62"/>
        <v>0</v>
      </c>
      <c r="T88" s="48">
        <f t="shared" si="62"/>
        <v>0</v>
      </c>
      <c r="U88" s="48">
        <f t="shared" si="62"/>
        <v>14</v>
      </c>
      <c r="V88" s="48">
        <f t="shared" si="62"/>
        <v>0</v>
      </c>
      <c r="W88" s="48">
        <f t="shared" si="62"/>
        <v>7</v>
      </c>
      <c r="X88" s="48">
        <f t="shared" si="62"/>
        <v>5</v>
      </c>
      <c r="Y88" s="48">
        <f t="shared" si="62"/>
        <v>6</v>
      </c>
      <c r="Z88" s="48">
        <f t="shared" si="62"/>
        <v>1</v>
      </c>
      <c r="AA88" s="48">
        <f t="shared" si="62"/>
        <v>7</v>
      </c>
      <c r="AB88" s="48">
        <f t="shared" si="62"/>
        <v>6</v>
      </c>
      <c r="AC88" s="48">
        <f t="shared" si="62"/>
        <v>1</v>
      </c>
      <c r="AD88" s="48">
        <f t="shared" si="62"/>
        <v>1</v>
      </c>
      <c r="AE88" s="48">
        <f t="shared" si="62"/>
        <v>5</v>
      </c>
      <c r="AF88" s="48">
        <f t="shared" si="62"/>
        <v>4</v>
      </c>
      <c r="AG88" s="48">
        <f t="shared" si="62"/>
        <v>2</v>
      </c>
      <c r="AH88" s="48">
        <f t="shared" si="62"/>
        <v>0</v>
      </c>
      <c r="AI88" s="48">
        <f t="shared" si="62"/>
        <v>3</v>
      </c>
      <c r="AJ88" s="48">
        <f t="shared" si="62"/>
        <v>0</v>
      </c>
      <c r="AK88" s="36">
        <v>140</v>
      </c>
      <c r="AL88" s="50">
        <f t="shared" si="32"/>
        <v>72</v>
      </c>
      <c r="AM88" s="25">
        <f t="shared" si="33"/>
        <v>10080</v>
      </c>
      <c r="AN88" s="2"/>
      <c r="AZ88" s="70">
        <f t="shared" si="34"/>
        <v>0</v>
      </c>
      <c r="BA88" s="70">
        <f t="shared" si="35"/>
        <v>0</v>
      </c>
      <c r="BB88" s="70">
        <f t="shared" si="36"/>
        <v>280</v>
      </c>
      <c r="BC88" s="70">
        <f t="shared" si="37"/>
        <v>140</v>
      </c>
      <c r="BD88" s="70">
        <f t="shared" si="38"/>
        <v>140</v>
      </c>
      <c r="BE88" s="70">
        <f t="shared" si="39"/>
        <v>140</v>
      </c>
      <c r="BF88" s="70">
        <f t="shared" si="40"/>
        <v>140</v>
      </c>
      <c r="BG88" s="70">
        <f t="shared" si="41"/>
        <v>140</v>
      </c>
      <c r="BH88" s="70">
        <f t="shared" si="42"/>
        <v>140</v>
      </c>
      <c r="BI88" s="70">
        <f t="shared" si="43"/>
        <v>140</v>
      </c>
      <c r="BJ88" s="70">
        <f t="shared" si="44"/>
        <v>140</v>
      </c>
      <c r="BK88" s="70">
        <f t="shared" si="45"/>
        <v>0</v>
      </c>
      <c r="BL88" s="82"/>
      <c r="BM88" s="70">
        <f t="shared" si="46"/>
        <v>0</v>
      </c>
      <c r="BN88" s="70">
        <f t="shared" si="47"/>
        <v>1960</v>
      </c>
      <c r="BO88" s="70"/>
      <c r="BP88" s="70">
        <f t="shared" si="48"/>
        <v>980</v>
      </c>
      <c r="BQ88" s="70">
        <f t="shared" si="49"/>
        <v>700</v>
      </c>
      <c r="BR88" s="70">
        <f t="shared" si="50"/>
        <v>840</v>
      </c>
      <c r="BS88" s="70">
        <f t="shared" si="51"/>
        <v>140</v>
      </c>
      <c r="BT88" s="70">
        <f t="shared" si="52"/>
        <v>980</v>
      </c>
      <c r="BU88" s="70">
        <f t="shared" si="53"/>
        <v>840</v>
      </c>
      <c r="BV88" s="70">
        <f t="shared" si="54"/>
        <v>140</v>
      </c>
      <c r="BW88" s="70">
        <f t="shared" si="55"/>
        <v>140</v>
      </c>
      <c r="BX88" s="70">
        <f t="shared" si="56"/>
        <v>700</v>
      </c>
      <c r="BY88" s="70">
        <f t="shared" si="57"/>
        <v>560</v>
      </c>
      <c r="BZ88" s="70">
        <f t="shared" si="58"/>
        <v>280</v>
      </c>
      <c r="CA88" s="70">
        <f t="shared" si="59"/>
        <v>0</v>
      </c>
      <c r="CB88" s="70">
        <f t="shared" si="60"/>
        <v>420</v>
      </c>
      <c r="CC88" s="70">
        <f t="shared" si="61"/>
        <v>0</v>
      </c>
    </row>
    <row r="89" spans="1:81" ht="18" customHeight="1" x14ac:dyDescent="0.25">
      <c r="A89" s="101" t="s">
        <v>17</v>
      </c>
      <c r="B89" s="22">
        <v>136</v>
      </c>
      <c r="C89" s="11" t="s">
        <v>18</v>
      </c>
      <c r="D89" s="13" t="s">
        <v>32</v>
      </c>
      <c r="E89" s="10" t="s">
        <v>4</v>
      </c>
      <c r="F89" s="34"/>
      <c r="G89" s="41"/>
      <c r="H89" s="46"/>
      <c r="I89" s="34"/>
      <c r="J89" s="34"/>
      <c r="K89" s="34"/>
      <c r="L89" s="34"/>
      <c r="M89" s="34"/>
      <c r="N89" s="34"/>
      <c r="O89" s="34"/>
      <c r="P89" s="34"/>
      <c r="Q89" s="34"/>
      <c r="R89" s="34"/>
      <c r="S89" s="47"/>
      <c r="T89" s="46"/>
      <c r="U89" s="34">
        <v>3</v>
      </c>
      <c r="V89" s="72"/>
      <c r="W89" s="34"/>
      <c r="X89" s="34"/>
      <c r="Y89" s="34"/>
      <c r="Z89" s="34"/>
      <c r="AA89" s="34"/>
      <c r="AB89" s="34"/>
      <c r="AC89" s="34"/>
      <c r="AD89" s="34"/>
      <c r="AE89" s="34"/>
      <c r="AF89" s="34"/>
      <c r="AG89" s="41"/>
      <c r="AH89" s="34"/>
      <c r="AI89" s="34"/>
      <c r="AJ89" s="34"/>
      <c r="AK89" s="70">
        <v>9000</v>
      </c>
      <c r="AL89" s="50">
        <f>SUM(H89:AJ89)</f>
        <v>3</v>
      </c>
      <c r="AM89" s="25">
        <f>AK89*AL89</f>
        <v>27000</v>
      </c>
      <c r="AN89" s="2"/>
      <c r="AZ89" s="70">
        <f t="shared" si="34"/>
        <v>0</v>
      </c>
      <c r="BA89" s="70">
        <f t="shared" si="35"/>
        <v>0</v>
      </c>
      <c r="BB89" s="70">
        <f t="shared" si="36"/>
        <v>0</v>
      </c>
      <c r="BC89" s="70">
        <f t="shared" si="37"/>
        <v>0</v>
      </c>
      <c r="BD89" s="70">
        <f t="shared" si="38"/>
        <v>0</v>
      </c>
      <c r="BE89" s="70">
        <f t="shared" si="39"/>
        <v>0</v>
      </c>
      <c r="BF89" s="70">
        <f t="shared" si="40"/>
        <v>0</v>
      </c>
      <c r="BG89" s="70">
        <f t="shared" si="41"/>
        <v>0</v>
      </c>
      <c r="BH89" s="70">
        <f t="shared" si="42"/>
        <v>0</v>
      </c>
      <c r="BI89" s="70">
        <f t="shared" si="43"/>
        <v>0</v>
      </c>
      <c r="BJ89" s="70">
        <f t="shared" si="44"/>
        <v>0</v>
      </c>
      <c r="BK89" s="70">
        <f t="shared" si="45"/>
        <v>0</v>
      </c>
      <c r="BL89" s="82"/>
      <c r="BM89" s="70">
        <f t="shared" si="46"/>
        <v>0</v>
      </c>
      <c r="BN89" s="70">
        <f t="shared" si="47"/>
        <v>27000</v>
      </c>
      <c r="BO89" s="70"/>
      <c r="BP89" s="70">
        <f t="shared" si="48"/>
        <v>0</v>
      </c>
      <c r="BQ89" s="70">
        <f t="shared" si="49"/>
        <v>0</v>
      </c>
      <c r="BR89" s="70">
        <f t="shared" si="50"/>
        <v>0</v>
      </c>
      <c r="BS89" s="70">
        <f t="shared" si="51"/>
        <v>0</v>
      </c>
      <c r="BT89" s="70">
        <f t="shared" si="52"/>
        <v>0</v>
      </c>
      <c r="BU89" s="70">
        <f t="shared" si="53"/>
        <v>0</v>
      </c>
      <c r="BV89" s="70">
        <f t="shared" si="54"/>
        <v>0</v>
      </c>
      <c r="BW89" s="70">
        <f t="shared" si="55"/>
        <v>0</v>
      </c>
      <c r="BX89" s="70">
        <f t="shared" si="56"/>
        <v>0</v>
      </c>
      <c r="BY89" s="70">
        <f t="shared" si="57"/>
        <v>0</v>
      </c>
      <c r="BZ89" s="70">
        <f t="shared" si="58"/>
        <v>0</v>
      </c>
      <c r="CA89" s="70">
        <f t="shared" si="59"/>
        <v>0</v>
      </c>
      <c r="CB89" s="70">
        <f t="shared" si="60"/>
        <v>0</v>
      </c>
      <c r="CC89" s="70">
        <f t="shared" si="61"/>
        <v>0</v>
      </c>
    </row>
    <row r="90" spans="1:81" ht="18" customHeight="1" x14ac:dyDescent="0.25">
      <c r="A90" s="101" t="s">
        <v>17</v>
      </c>
      <c r="B90" s="22">
        <v>137</v>
      </c>
      <c r="C90" s="11" t="s">
        <v>19</v>
      </c>
      <c r="D90" s="13" t="s">
        <v>33</v>
      </c>
      <c r="E90" s="10" t="s">
        <v>4</v>
      </c>
      <c r="F90" s="34"/>
      <c r="G90" s="41"/>
      <c r="H90" s="46"/>
      <c r="I90" s="34"/>
      <c r="J90" s="34"/>
      <c r="K90" s="34"/>
      <c r="L90" s="34"/>
      <c r="M90" s="34"/>
      <c r="N90" s="34"/>
      <c r="O90" s="34"/>
      <c r="P90" s="34"/>
      <c r="Q90" s="34"/>
      <c r="R90" s="34"/>
      <c r="S90" s="47"/>
      <c r="T90" s="46"/>
      <c r="U90" s="109">
        <v>3</v>
      </c>
      <c r="V90" s="72"/>
      <c r="W90" s="34"/>
      <c r="X90" s="34"/>
      <c r="Y90" s="34"/>
      <c r="Z90" s="34"/>
      <c r="AA90" s="34"/>
      <c r="AB90" s="34"/>
      <c r="AC90" s="34"/>
      <c r="AD90" s="34"/>
      <c r="AE90" s="34"/>
      <c r="AF90" s="34"/>
      <c r="AG90" s="41"/>
      <c r="AH90" s="34"/>
      <c r="AI90" s="34"/>
      <c r="AJ90" s="34"/>
      <c r="AK90" s="70">
        <v>16000</v>
      </c>
      <c r="AL90" s="50">
        <f t="shared" si="32"/>
        <v>3</v>
      </c>
      <c r="AM90" s="25">
        <f t="shared" si="33"/>
        <v>48000</v>
      </c>
      <c r="AN90" s="2"/>
      <c r="AZ90" s="70">
        <f t="shared" si="34"/>
        <v>0</v>
      </c>
      <c r="BA90" s="70">
        <f t="shared" si="35"/>
        <v>0</v>
      </c>
      <c r="BB90" s="70">
        <f t="shared" si="36"/>
        <v>0</v>
      </c>
      <c r="BC90" s="70">
        <f t="shared" si="37"/>
        <v>0</v>
      </c>
      <c r="BD90" s="70">
        <f t="shared" si="38"/>
        <v>0</v>
      </c>
      <c r="BE90" s="70">
        <f t="shared" si="39"/>
        <v>0</v>
      </c>
      <c r="BF90" s="70">
        <f t="shared" si="40"/>
        <v>0</v>
      </c>
      <c r="BG90" s="70">
        <f t="shared" si="41"/>
        <v>0</v>
      </c>
      <c r="BH90" s="70">
        <f t="shared" si="42"/>
        <v>0</v>
      </c>
      <c r="BI90" s="70">
        <f t="shared" si="43"/>
        <v>0</v>
      </c>
      <c r="BJ90" s="70">
        <f t="shared" si="44"/>
        <v>0</v>
      </c>
      <c r="BK90" s="70">
        <f t="shared" si="45"/>
        <v>0</v>
      </c>
      <c r="BL90" s="82"/>
      <c r="BM90" s="70">
        <f t="shared" si="46"/>
        <v>0</v>
      </c>
      <c r="BN90" s="70">
        <f t="shared" si="47"/>
        <v>48000</v>
      </c>
      <c r="BO90" s="70"/>
      <c r="BP90" s="70">
        <f t="shared" si="48"/>
        <v>0</v>
      </c>
      <c r="BQ90" s="70">
        <f t="shared" si="49"/>
        <v>0</v>
      </c>
      <c r="BR90" s="70">
        <f t="shared" si="50"/>
        <v>0</v>
      </c>
      <c r="BS90" s="70">
        <f t="shared" si="51"/>
        <v>0</v>
      </c>
      <c r="BT90" s="70">
        <f t="shared" si="52"/>
        <v>0</v>
      </c>
      <c r="BU90" s="70">
        <f t="shared" si="53"/>
        <v>0</v>
      </c>
      <c r="BV90" s="70">
        <f t="shared" si="54"/>
        <v>0</v>
      </c>
      <c r="BW90" s="70">
        <f t="shared" si="55"/>
        <v>0</v>
      </c>
      <c r="BX90" s="70">
        <f t="shared" si="56"/>
        <v>0</v>
      </c>
      <c r="BY90" s="70">
        <f t="shared" si="57"/>
        <v>0</v>
      </c>
      <c r="BZ90" s="70">
        <f t="shared" si="58"/>
        <v>0</v>
      </c>
      <c r="CA90" s="70">
        <f t="shared" si="59"/>
        <v>0</v>
      </c>
      <c r="CB90" s="70">
        <f t="shared" si="60"/>
        <v>0</v>
      </c>
      <c r="CC90" s="70">
        <f t="shared" si="61"/>
        <v>0</v>
      </c>
    </row>
    <row r="91" spans="1:81" ht="18" customHeight="1" x14ac:dyDescent="0.25">
      <c r="A91" s="101" t="s">
        <v>17</v>
      </c>
      <c r="B91" s="22">
        <v>138</v>
      </c>
      <c r="C91" s="11" t="s">
        <v>218</v>
      </c>
      <c r="D91" s="13" t="s">
        <v>34</v>
      </c>
      <c r="E91" s="10" t="s">
        <v>4</v>
      </c>
      <c r="F91" s="34"/>
      <c r="G91" s="41"/>
      <c r="H91" s="46"/>
      <c r="I91" s="34"/>
      <c r="J91" s="34"/>
      <c r="K91" s="34"/>
      <c r="L91" s="34"/>
      <c r="M91" s="34"/>
      <c r="N91" s="34"/>
      <c r="O91" s="34"/>
      <c r="P91" s="34"/>
      <c r="Q91" s="34"/>
      <c r="R91" s="34"/>
      <c r="S91" s="47"/>
      <c r="T91" s="46"/>
      <c r="U91" s="109">
        <v>36</v>
      </c>
      <c r="V91" s="72"/>
      <c r="W91" s="34"/>
      <c r="X91" s="34"/>
      <c r="Y91" s="34"/>
      <c r="Z91" s="34"/>
      <c r="AA91" s="34"/>
      <c r="AB91" s="34"/>
      <c r="AC91" s="34"/>
      <c r="AD91" s="34"/>
      <c r="AE91" s="34"/>
      <c r="AF91" s="34"/>
      <c r="AG91" s="41"/>
      <c r="AH91" s="34"/>
      <c r="AI91" s="34"/>
      <c r="AJ91" s="34"/>
      <c r="AK91" s="70">
        <v>2000</v>
      </c>
      <c r="AL91" s="50">
        <f t="shared" si="32"/>
        <v>36</v>
      </c>
      <c r="AM91" s="25">
        <f t="shared" si="33"/>
        <v>72000</v>
      </c>
      <c r="AN91" s="2"/>
      <c r="AZ91" s="70">
        <f t="shared" si="34"/>
        <v>0</v>
      </c>
      <c r="BA91" s="70">
        <f t="shared" si="35"/>
        <v>0</v>
      </c>
      <c r="BB91" s="70">
        <f t="shared" si="36"/>
        <v>0</v>
      </c>
      <c r="BC91" s="70">
        <f t="shared" si="37"/>
        <v>0</v>
      </c>
      <c r="BD91" s="70">
        <f t="shared" si="38"/>
        <v>0</v>
      </c>
      <c r="BE91" s="70">
        <f t="shared" si="39"/>
        <v>0</v>
      </c>
      <c r="BF91" s="70">
        <f t="shared" si="40"/>
        <v>0</v>
      </c>
      <c r="BG91" s="70">
        <f t="shared" si="41"/>
        <v>0</v>
      </c>
      <c r="BH91" s="70">
        <f t="shared" si="42"/>
        <v>0</v>
      </c>
      <c r="BI91" s="70">
        <f t="shared" si="43"/>
        <v>0</v>
      </c>
      <c r="BJ91" s="70">
        <f t="shared" si="44"/>
        <v>0</v>
      </c>
      <c r="BK91" s="70">
        <f t="shared" si="45"/>
        <v>0</v>
      </c>
      <c r="BL91" s="82"/>
      <c r="BM91" s="70">
        <f t="shared" si="46"/>
        <v>0</v>
      </c>
      <c r="BN91" s="70">
        <f t="shared" si="47"/>
        <v>72000</v>
      </c>
      <c r="BO91" s="70"/>
      <c r="BP91" s="70">
        <f t="shared" si="48"/>
        <v>0</v>
      </c>
      <c r="BQ91" s="70">
        <f t="shared" si="49"/>
        <v>0</v>
      </c>
      <c r="BR91" s="70">
        <f t="shared" si="50"/>
        <v>0</v>
      </c>
      <c r="BS91" s="70">
        <f t="shared" si="51"/>
        <v>0</v>
      </c>
      <c r="BT91" s="70">
        <f t="shared" si="52"/>
        <v>0</v>
      </c>
      <c r="BU91" s="70">
        <f t="shared" si="53"/>
        <v>0</v>
      </c>
      <c r="BV91" s="70">
        <f t="shared" si="54"/>
        <v>0</v>
      </c>
      <c r="BW91" s="70">
        <f t="shared" si="55"/>
        <v>0</v>
      </c>
      <c r="BX91" s="70">
        <f t="shared" si="56"/>
        <v>0</v>
      </c>
      <c r="BY91" s="70">
        <f t="shared" si="57"/>
        <v>0</v>
      </c>
      <c r="BZ91" s="70">
        <f t="shared" si="58"/>
        <v>0</v>
      </c>
      <c r="CA91" s="70">
        <f t="shared" si="59"/>
        <v>0</v>
      </c>
      <c r="CB91" s="70">
        <f t="shared" si="60"/>
        <v>0</v>
      </c>
      <c r="CC91" s="70">
        <f t="shared" si="61"/>
        <v>0</v>
      </c>
    </row>
    <row r="92" spans="1:81" ht="36" customHeight="1" x14ac:dyDescent="0.25">
      <c r="A92" s="101" t="s">
        <v>17</v>
      </c>
      <c r="B92" s="22">
        <v>139</v>
      </c>
      <c r="C92" s="11" t="s">
        <v>95</v>
      </c>
      <c r="D92" s="13" t="s">
        <v>97</v>
      </c>
      <c r="E92" s="10" t="s">
        <v>4</v>
      </c>
      <c r="F92" s="34"/>
      <c r="G92" s="41"/>
      <c r="H92" s="46">
        <v>2</v>
      </c>
      <c r="I92" s="34"/>
      <c r="J92" s="34"/>
      <c r="K92" s="34"/>
      <c r="L92" s="34"/>
      <c r="M92" s="34"/>
      <c r="N92" s="34"/>
      <c r="O92" s="34"/>
      <c r="P92" s="34"/>
      <c r="Q92" s="34"/>
      <c r="R92" s="34"/>
      <c r="S92" s="47"/>
      <c r="T92" s="46"/>
      <c r="U92" s="34">
        <v>13</v>
      </c>
      <c r="V92" s="72"/>
      <c r="W92" s="34"/>
      <c r="X92" s="34"/>
      <c r="Y92" s="34"/>
      <c r="Z92" s="34"/>
      <c r="AA92" s="34"/>
      <c r="AB92" s="34"/>
      <c r="AC92" s="34"/>
      <c r="AD92" s="34"/>
      <c r="AE92" s="34"/>
      <c r="AF92" s="34"/>
      <c r="AG92" s="41"/>
      <c r="AH92" s="34"/>
      <c r="AI92" s="34"/>
      <c r="AJ92" s="34"/>
      <c r="AK92" s="70">
        <v>6000</v>
      </c>
      <c r="AL92" s="50">
        <f t="shared" si="32"/>
        <v>15</v>
      </c>
      <c r="AM92" s="25">
        <f t="shared" si="33"/>
        <v>90000</v>
      </c>
      <c r="AN92" s="2"/>
      <c r="AZ92" s="70">
        <f t="shared" si="34"/>
        <v>12000</v>
      </c>
      <c r="BA92" s="70">
        <f t="shared" si="35"/>
        <v>0</v>
      </c>
      <c r="BB92" s="70">
        <f t="shared" si="36"/>
        <v>0</v>
      </c>
      <c r="BC92" s="70">
        <f t="shared" si="37"/>
        <v>0</v>
      </c>
      <c r="BD92" s="70">
        <f t="shared" si="38"/>
        <v>0</v>
      </c>
      <c r="BE92" s="70">
        <f t="shared" si="39"/>
        <v>0</v>
      </c>
      <c r="BF92" s="70">
        <f t="shared" si="40"/>
        <v>0</v>
      </c>
      <c r="BG92" s="70">
        <f t="shared" si="41"/>
        <v>0</v>
      </c>
      <c r="BH92" s="70">
        <f t="shared" si="42"/>
        <v>0</v>
      </c>
      <c r="BI92" s="70">
        <f t="shared" si="43"/>
        <v>0</v>
      </c>
      <c r="BJ92" s="70">
        <f t="shared" si="44"/>
        <v>0</v>
      </c>
      <c r="BK92" s="70">
        <f t="shared" si="45"/>
        <v>0</v>
      </c>
      <c r="BL92" s="82"/>
      <c r="BM92" s="70">
        <f t="shared" si="46"/>
        <v>0</v>
      </c>
      <c r="BN92" s="70">
        <f t="shared" si="47"/>
        <v>78000</v>
      </c>
      <c r="BO92" s="70"/>
      <c r="BP92" s="70">
        <f t="shared" si="48"/>
        <v>0</v>
      </c>
      <c r="BQ92" s="70">
        <f t="shared" si="49"/>
        <v>0</v>
      </c>
      <c r="BR92" s="70">
        <f t="shared" si="50"/>
        <v>0</v>
      </c>
      <c r="BS92" s="70">
        <f t="shared" si="51"/>
        <v>0</v>
      </c>
      <c r="BT92" s="70">
        <f t="shared" si="52"/>
        <v>0</v>
      </c>
      <c r="BU92" s="70">
        <f t="shared" si="53"/>
        <v>0</v>
      </c>
      <c r="BV92" s="70">
        <f t="shared" si="54"/>
        <v>0</v>
      </c>
      <c r="BW92" s="70">
        <f t="shared" si="55"/>
        <v>0</v>
      </c>
      <c r="BX92" s="70">
        <f t="shared" si="56"/>
        <v>0</v>
      </c>
      <c r="BY92" s="70">
        <f t="shared" si="57"/>
        <v>0</v>
      </c>
      <c r="BZ92" s="70">
        <f t="shared" si="58"/>
        <v>0</v>
      </c>
      <c r="CA92" s="70">
        <f t="shared" si="59"/>
        <v>0</v>
      </c>
      <c r="CB92" s="70">
        <f t="shared" si="60"/>
        <v>0</v>
      </c>
      <c r="CC92" s="70">
        <f t="shared" si="61"/>
        <v>0</v>
      </c>
    </row>
    <row r="93" spans="1:81" ht="16.5" customHeight="1" x14ac:dyDescent="0.25">
      <c r="A93" s="101" t="s">
        <v>17</v>
      </c>
      <c r="B93" s="22">
        <v>140</v>
      </c>
      <c r="C93" s="11" t="s">
        <v>96</v>
      </c>
      <c r="D93" s="13" t="s">
        <v>98</v>
      </c>
      <c r="E93" s="10" t="s">
        <v>4</v>
      </c>
      <c r="F93" s="34"/>
      <c r="G93" s="41"/>
      <c r="H93" s="46"/>
      <c r="I93" s="34"/>
      <c r="J93" s="34"/>
      <c r="K93" s="34"/>
      <c r="L93" s="34"/>
      <c r="M93" s="34"/>
      <c r="N93" s="34"/>
      <c r="O93" s="34"/>
      <c r="P93" s="34"/>
      <c r="Q93" s="34"/>
      <c r="R93" s="34"/>
      <c r="S93" s="47"/>
      <c r="T93" s="46"/>
      <c r="U93" s="34">
        <v>2</v>
      </c>
      <c r="V93" s="72"/>
      <c r="W93" s="34"/>
      <c r="X93" s="34"/>
      <c r="Y93" s="34"/>
      <c r="Z93" s="34"/>
      <c r="AA93" s="34"/>
      <c r="AB93" s="34"/>
      <c r="AC93" s="34"/>
      <c r="AD93" s="34"/>
      <c r="AE93" s="34"/>
      <c r="AF93" s="34"/>
      <c r="AG93" s="41"/>
      <c r="AH93" s="34"/>
      <c r="AI93" s="34"/>
      <c r="AJ93" s="34"/>
      <c r="AK93" s="70">
        <v>5000</v>
      </c>
      <c r="AL93" s="50">
        <f t="shared" si="32"/>
        <v>2</v>
      </c>
      <c r="AM93" s="25">
        <f t="shared" si="33"/>
        <v>10000</v>
      </c>
      <c r="AN93" s="2"/>
      <c r="AZ93" s="70">
        <f t="shared" si="34"/>
        <v>0</v>
      </c>
      <c r="BA93" s="70">
        <f t="shared" si="35"/>
        <v>0</v>
      </c>
      <c r="BB93" s="70">
        <f t="shared" si="36"/>
        <v>0</v>
      </c>
      <c r="BC93" s="70">
        <f t="shared" si="37"/>
        <v>0</v>
      </c>
      <c r="BD93" s="70">
        <f t="shared" si="38"/>
        <v>0</v>
      </c>
      <c r="BE93" s="70">
        <f t="shared" si="39"/>
        <v>0</v>
      </c>
      <c r="BF93" s="70">
        <f t="shared" si="40"/>
        <v>0</v>
      </c>
      <c r="BG93" s="70">
        <f t="shared" si="41"/>
        <v>0</v>
      </c>
      <c r="BH93" s="70">
        <f t="shared" si="42"/>
        <v>0</v>
      </c>
      <c r="BI93" s="70">
        <f t="shared" si="43"/>
        <v>0</v>
      </c>
      <c r="BJ93" s="70">
        <f t="shared" si="44"/>
        <v>0</v>
      </c>
      <c r="BK93" s="70">
        <f t="shared" si="45"/>
        <v>0</v>
      </c>
      <c r="BL93" s="82"/>
      <c r="BM93" s="70">
        <f t="shared" si="46"/>
        <v>0</v>
      </c>
      <c r="BN93" s="70">
        <f t="shared" si="47"/>
        <v>10000</v>
      </c>
      <c r="BO93" s="70"/>
      <c r="BP93" s="70">
        <f t="shared" si="48"/>
        <v>0</v>
      </c>
      <c r="BQ93" s="70">
        <f t="shared" si="49"/>
        <v>0</v>
      </c>
      <c r="BR93" s="70">
        <f t="shared" si="50"/>
        <v>0</v>
      </c>
      <c r="BS93" s="70">
        <f t="shared" si="51"/>
        <v>0</v>
      </c>
      <c r="BT93" s="70">
        <f t="shared" si="52"/>
        <v>0</v>
      </c>
      <c r="BU93" s="70">
        <f t="shared" si="53"/>
        <v>0</v>
      </c>
      <c r="BV93" s="70">
        <f t="shared" si="54"/>
        <v>0</v>
      </c>
      <c r="BW93" s="70">
        <f t="shared" si="55"/>
        <v>0</v>
      </c>
      <c r="BX93" s="70">
        <f t="shared" si="56"/>
        <v>0</v>
      </c>
      <c r="BY93" s="70">
        <f t="shared" si="57"/>
        <v>0</v>
      </c>
      <c r="BZ93" s="70">
        <f t="shared" si="58"/>
        <v>0</v>
      </c>
      <c r="CA93" s="70">
        <f t="shared" si="59"/>
        <v>0</v>
      </c>
      <c r="CB93" s="70">
        <f t="shared" si="60"/>
        <v>0</v>
      </c>
      <c r="CC93" s="70">
        <f t="shared" si="61"/>
        <v>0</v>
      </c>
    </row>
    <row r="94" spans="1:81" ht="33" customHeight="1" x14ac:dyDescent="0.25">
      <c r="A94" s="100" t="s">
        <v>35</v>
      </c>
      <c r="B94" s="22">
        <v>142</v>
      </c>
      <c r="C94" s="23" t="s">
        <v>70</v>
      </c>
      <c r="D94" s="29"/>
      <c r="E94" s="22" t="s">
        <v>4</v>
      </c>
      <c r="F94" s="35"/>
      <c r="G94" s="42"/>
      <c r="H94" s="48"/>
      <c r="I94" s="35"/>
      <c r="J94" s="35"/>
      <c r="K94" s="35"/>
      <c r="L94" s="35"/>
      <c r="M94" s="35"/>
      <c r="N94" s="35"/>
      <c r="O94" s="35"/>
      <c r="P94" s="35"/>
      <c r="Q94" s="35"/>
      <c r="R94" s="35"/>
      <c r="S94" s="49"/>
      <c r="T94" s="48"/>
      <c r="U94" s="35">
        <v>1</v>
      </c>
      <c r="V94" s="72"/>
      <c r="W94" s="35"/>
      <c r="X94" s="35"/>
      <c r="Y94" s="35"/>
      <c r="Z94" s="35"/>
      <c r="AA94" s="35">
        <v>1</v>
      </c>
      <c r="AB94" s="35"/>
      <c r="AC94" s="35"/>
      <c r="AD94" s="35"/>
      <c r="AE94" s="35"/>
      <c r="AF94" s="35"/>
      <c r="AG94" s="42"/>
      <c r="AH94" s="35"/>
      <c r="AI94" s="35"/>
      <c r="AJ94" s="35"/>
      <c r="AK94" s="36">
        <v>8500</v>
      </c>
      <c r="AL94" s="50">
        <f>SUM(H94:AJ94)</f>
        <v>2</v>
      </c>
      <c r="AM94" s="25">
        <f>AK94*AL94</f>
        <v>17000</v>
      </c>
      <c r="AN94" s="2"/>
      <c r="AZ94" s="70">
        <f t="shared" si="34"/>
        <v>0</v>
      </c>
      <c r="BA94" s="70">
        <f t="shared" si="35"/>
        <v>0</v>
      </c>
      <c r="BB94" s="70">
        <f t="shared" si="36"/>
        <v>0</v>
      </c>
      <c r="BC94" s="70">
        <f t="shared" si="37"/>
        <v>0</v>
      </c>
      <c r="BD94" s="70">
        <f t="shared" si="38"/>
        <v>0</v>
      </c>
      <c r="BE94" s="70">
        <f t="shared" si="39"/>
        <v>0</v>
      </c>
      <c r="BF94" s="70">
        <f t="shared" si="40"/>
        <v>0</v>
      </c>
      <c r="BG94" s="70">
        <f t="shared" si="41"/>
        <v>0</v>
      </c>
      <c r="BH94" s="70">
        <f t="shared" si="42"/>
        <v>0</v>
      </c>
      <c r="BI94" s="70">
        <f t="shared" si="43"/>
        <v>0</v>
      </c>
      <c r="BJ94" s="70">
        <f t="shared" si="44"/>
        <v>0</v>
      </c>
      <c r="BK94" s="70">
        <f t="shared" si="45"/>
        <v>0</v>
      </c>
      <c r="BL94" s="82"/>
      <c r="BM94" s="70">
        <f t="shared" si="46"/>
        <v>0</v>
      </c>
      <c r="BN94" s="70">
        <f t="shared" si="47"/>
        <v>8500</v>
      </c>
      <c r="BO94" s="70"/>
      <c r="BP94" s="70">
        <f t="shared" si="48"/>
        <v>0</v>
      </c>
      <c r="BQ94" s="70">
        <f t="shared" si="49"/>
        <v>0</v>
      </c>
      <c r="BR94" s="70">
        <f t="shared" si="50"/>
        <v>0</v>
      </c>
      <c r="BS94" s="70">
        <f t="shared" si="51"/>
        <v>0</v>
      </c>
      <c r="BT94" s="70">
        <f t="shared" si="52"/>
        <v>8500</v>
      </c>
      <c r="BU94" s="70">
        <f t="shared" si="53"/>
        <v>0</v>
      </c>
      <c r="BV94" s="70">
        <f t="shared" si="54"/>
        <v>0</v>
      </c>
      <c r="BW94" s="70">
        <f t="shared" si="55"/>
        <v>0</v>
      </c>
      <c r="BX94" s="70">
        <f t="shared" si="56"/>
        <v>0</v>
      </c>
      <c r="BY94" s="70">
        <f t="shared" si="57"/>
        <v>0</v>
      </c>
      <c r="BZ94" s="70">
        <f t="shared" si="58"/>
        <v>0</v>
      </c>
      <c r="CA94" s="70">
        <f t="shared" si="59"/>
        <v>0</v>
      </c>
      <c r="CB94" s="70">
        <f t="shared" si="60"/>
        <v>0</v>
      </c>
      <c r="CC94" s="70">
        <f t="shared" si="61"/>
        <v>0</v>
      </c>
    </row>
    <row r="95" spans="1:81" ht="37.5" customHeight="1" x14ac:dyDescent="0.25">
      <c r="A95" s="100" t="s">
        <v>35</v>
      </c>
      <c r="B95" s="22">
        <v>143</v>
      </c>
      <c r="C95" s="23" t="s">
        <v>71</v>
      </c>
      <c r="D95" s="29"/>
      <c r="E95" s="22" t="s">
        <v>4</v>
      </c>
      <c r="F95" s="35"/>
      <c r="G95" s="42"/>
      <c r="H95" s="48"/>
      <c r="I95" s="35"/>
      <c r="J95" s="35"/>
      <c r="K95" s="35"/>
      <c r="L95" s="35"/>
      <c r="M95" s="35"/>
      <c r="N95" s="35"/>
      <c r="O95" s="35"/>
      <c r="P95" s="35"/>
      <c r="Q95" s="35"/>
      <c r="R95" s="35"/>
      <c r="S95" s="49"/>
      <c r="T95" s="48"/>
      <c r="U95" s="35">
        <v>1</v>
      </c>
      <c r="V95" s="72"/>
      <c r="W95" s="35"/>
      <c r="X95" s="35"/>
      <c r="Y95" s="35"/>
      <c r="Z95" s="35"/>
      <c r="AA95" s="35"/>
      <c r="AB95" s="35"/>
      <c r="AC95" s="35"/>
      <c r="AD95" s="35"/>
      <c r="AE95" s="35"/>
      <c r="AF95" s="35"/>
      <c r="AG95" s="42"/>
      <c r="AH95" s="35"/>
      <c r="AI95" s="35"/>
      <c r="AJ95" s="35"/>
      <c r="AK95" s="36">
        <v>7000</v>
      </c>
      <c r="AL95" s="50">
        <f t="shared" si="32"/>
        <v>1</v>
      </c>
      <c r="AM95" s="25">
        <f t="shared" si="33"/>
        <v>7000</v>
      </c>
      <c r="AN95" s="2"/>
      <c r="AZ95" s="70">
        <f t="shared" si="34"/>
        <v>0</v>
      </c>
      <c r="BA95" s="70">
        <f t="shared" si="35"/>
        <v>0</v>
      </c>
      <c r="BB95" s="70">
        <f t="shared" si="36"/>
        <v>0</v>
      </c>
      <c r="BC95" s="70">
        <f t="shared" si="37"/>
        <v>0</v>
      </c>
      <c r="BD95" s="70">
        <f t="shared" si="38"/>
        <v>0</v>
      </c>
      <c r="BE95" s="70">
        <f t="shared" si="39"/>
        <v>0</v>
      </c>
      <c r="BF95" s="70">
        <f t="shared" si="40"/>
        <v>0</v>
      </c>
      <c r="BG95" s="70">
        <f t="shared" si="41"/>
        <v>0</v>
      </c>
      <c r="BH95" s="70">
        <f t="shared" si="42"/>
        <v>0</v>
      </c>
      <c r="BI95" s="70">
        <f t="shared" si="43"/>
        <v>0</v>
      </c>
      <c r="BJ95" s="70">
        <f t="shared" si="44"/>
        <v>0</v>
      </c>
      <c r="BK95" s="70">
        <f t="shared" si="45"/>
        <v>0</v>
      </c>
      <c r="BL95" s="82"/>
      <c r="BM95" s="70">
        <f t="shared" si="46"/>
        <v>0</v>
      </c>
      <c r="BN95" s="70">
        <f t="shared" si="47"/>
        <v>7000</v>
      </c>
      <c r="BO95" s="70"/>
      <c r="BP95" s="70">
        <f t="shared" si="48"/>
        <v>0</v>
      </c>
      <c r="BQ95" s="70">
        <f t="shared" si="49"/>
        <v>0</v>
      </c>
      <c r="BR95" s="70">
        <f t="shared" si="50"/>
        <v>0</v>
      </c>
      <c r="BS95" s="70">
        <f t="shared" si="51"/>
        <v>0</v>
      </c>
      <c r="BT95" s="70">
        <f t="shared" si="52"/>
        <v>0</v>
      </c>
      <c r="BU95" s="70">
        <f t="shared" si="53"/>
        <v>0</v>
      </c>
      <c r="BV95" s="70">
        <f t="shared" si="54"/>
        <v>0</v>
      </c>
      <c r="BW95" s="70">
        <f t="shared" si="55"/>
        <v>0</v>
      </c>
      <c r="BX95" s="70">
        <f t="shared" si="56"/>
        <v>0</v>
      </c>
      <c r="BY95" s="70">
        <f t="shared" si="57"/>
        <v>0</v>
      </c>
      <c r="BZ95" s="70">
        <f t="shared" si="58"/>
        <v>0</v>
      </c>
      <c r="CA95" s="70">
        <f t="shared" si="59"/>
        <v>0</v>
      </c>
      <c r="CB95" s="70">
        <f t="shared" si="60"/>
        <v>0</v>
      </c>
      <c r="CC95" s="70">
        <f t="shared" si="61"/>
        <v>0</v>
      </c>
    </row>
    <row r="96" spans="1:81" ht="38.25" customHeight="1" x14ac:dyDescent="0.25">
      <c r="A96" s="100" t="s">
        <v>35</v>
      </c>
      <c r="B96" s="22">
        <v>144</v>
      </c>
      <c r="C96" s="23" t="s">
        <v>111</v>
      </c>
      <c r="D96" s="29"/>
      <c r="E96" s="22" t="s">
        <v>4</v>
      </c>
      <c r="F96" s="35"/>
      <c r="G96" s="42"/>
      <c r="H96" s="48"/>
      <c r="I96" s="35"/>
      <c r="J96" s="35">
        <v>1</v>
      </c>
      <c r="K96" s="35">
        <v>1</v>
      </c>
      <c r="L96" s="35">
        <v>1</v>
      </c>
      <c r="M96" s="35">
        <v>1</v>
      </c>
      <c r="N96" s="35">
        <v>1</v>
      </c>
      <c r="O96" s="35">
        <v>1</v>
      </c>
      <c r="P96" s="35">
        <v>1</v>
      </c>
      <c r="Q96" s="35">
        <v>1</v>
      </c>
      <c r="R96" s="35">
        <v>1</v>
      </c>
      <c r="S96" s="49"/>
      <c r="T96" s="48"/>
      <c r="U96" s="35">
        <v>1</v>
      </c>
      <c r="V96" s="72"/>
      <c r="W96" s="35">
        <v>1</v>
      </c>
      <c r="X96" s="35">
        <v>1</v>
      </c>
      <c r="Y96" s="35">
        <v>1</v>
      </c>
      <c r="Z96" s="35">
        <v>1</v>
      </c>
      <c r="AA96" s="35">
        <v>1</v>
      </c>
      <c r="AB96" s="35">
        <v>1</v>
      </c>
      <c r="AC96" s="35"/>
      <c r="AD96" s="35"/>
      <c r="AE96" s="35">
        <v>1</v>
      </c>
      <c r="AF96" s="35">
        <v>1</v>
      </c>
      <c r="AG96" s="42">
        <v>1</v>
      </c>
      <c r="AH96" s="35"/>
      <c r="AI96" s="35"/>
      <c r="AJ96" s="35"/>
      <c r="AK96" s="36">
        <v>6000</v>
      </c>
      <c r="AL96" s="50">
        <f t="shared" si="32"/>
        <v>19</v>
      </c>
      <c r="AM96" s="25">
        <f t="shared" si="33"/>
        <v>114000</v>
      </c>
      <c r="AN96" s="2"/>
      <c r="AZ96" s="70">
        <f t="shared" si="34"/>
        <v>0</v>
      </c>
      <c r="BA96" s="70">
        <f t="shared" si="35"/>
        <v>0</v>
      </c>
      <c r="BB96" s="70">
        <f t="shared" si="36"/>
        <v>6000</v>
      </c>
      <c r="BC96" s="70">
        <f t="shared" si="37"/>
        <v>6000</v>
      </c>
      <c r="BD96" s="70">
        <f t="shared" si="38"/>
        <v>6000</v>
      </c>
      <c r="BE96" s="70">
        <f t="shared" si="39"/>
        <v>6000</v>
      </c>
      <c r="BF96" s="70">
        <f t="shared" si="40"/>
        <v>6000</v>
      </c>
      <c r="BG96" s="70">
        <f t="shared" si="41"/>
        <v>6000</v>
      </c>
      <c r="BH96" s="70">
        <f t="shared" si="42"/>
        <v>6000</v>
      </c>
      <c r="BI96" s="70">
        <f t="shared" si="43"/>
        <v>6000</v>
      </c>
      <c r="BJ96" s="70">
        <f t="shared" si="44"/>
        <v>6000</v>
      </c>
      <c r="BK96" s="70">
        <f t="shared" si="45"/>
        <v>0</v>
      </c>
      <c r="BL96" s="82"/>
      <c r="BM96" s="70">
        <f t="shared" si="46"/>
        <v>0</v>
      </c>
      <c r="BN96" s="70">
        <f t="shared" si="47"/>
        <v>6000</v>
      </c>
      <c r="BO96" s="70"/>
      <c r="BP96" s="70">
        <f t="shared" si="48"/>
        <v>6000</v>
      </c>
      <c r="BQ96" s="70">
        <f t="shared" si="49"/>
        <v>6000</v>
      </c>
      <c r="BR96" s="70">
        <f t="shared" si="50"/>
        <v>6000</v>
      </c>
      <c r="BS96" s="70">
        <f t="shared" si="51"/>
        <v>6000</v>
      </c>
      <c r="BT96" s="70">
        <f t="shared" si="52"/>
        <v>6000</v>
      </c>
      <c r="BU96" s="70">
        <f t="shared" si="53"/>
        <v>6000</v>
      </c>
      <c r="BV96" s="70">
        <f t="shared" si="54"/>
        <v>0</v>
      </c>
      <c r="BW96" s="70">
        <f t="shared" si="55"/>
        <v>0</v>
      </c>
      <c r="BX96" s="70">
        <f t="shared" si="56"/>
        <v>6000</v>
      </c>
      <c r="BY96" s="70">
        <f t="shared" si="57"/>
        <v>6000</v>
      </c>
      <c r="BZ96" s="70">
        <f t="shared" si="58"/>
        <v>6000</v>
      </c>
      <c r="CA96" s="70">
        <f t="shared" si="59"/>
        <v>0</v>
      </c>
      <c r="CB96" s="70">
        <f t="shared" si="60"/>
        <v>0</v>
      </c>
      <c r="CC96" s="70">
        <f t="shared" si="61"/>
        <v>0</v>
      </c>
    </row>
    <row r="97" spans="1:81" ht="18" customHeight="1" x14ac:dyDescent="0.25">
      <c r="A97" s="100" t="s">
        <v>35</v>
      </c>
      <c r="B97" s="22">
        <v>146</v>
      </c>
      <c r="C97" s="23" t="s">
        <v>69</v>
      </c>
      <c r="D97" s="29" t="s">
        <v>143</v>
      </c>
      <c r="E97" s="22" t="s">
        <v>4</v>
      </c>
      <c r="F97" s="35"/>
      <c r="G97" s="42"/>
      <c r="H97" s="48"/>
      <c r="I97" s="35"/>
      <c r="J97" s="35">
        <v>1</v>
      </c>
      <c r="K97" s="35">
        <v>1</v>
      </c>
      <c r="L97" s="35">
        <v>1</v>
      </c>
      <c r="M97" s="35">
        <v>1</v>
      </c>
      <c r="N97" s="35">
        <v>1</v>
      </c>
      <c r="O97" s="35">
        <v>1</v>
      </c>
      <c r="P97" s="35">
        <v>1</v>
      </c>
      <c r="Q97" s="35">
        <v>1</v>
      </c>
      <c r="R97" s="35">
        <v>1</v>
      </c>
      <c r="S97" s="49"/>
      <c r="T97" s="48"/>
      <c r="U97" s="35">
        <v>2</v>
      </c>
      <c r="V97" s="72"/>
      <c r="W97" s="35">
        <v>1</v>
      </c>
      <c r="X97" s="35">
        <v>1</v>
      </c>
      <c r="Y97" s="35">
        <v>1</v>
      </c>
      <c r="Z97" s="35">
        <v>1</v>
      </c>
      <c r="AA97" s="35">
        <v>1</v>
      </c>
      <c r="AB97" s="35">
        <v>1</v>
      </c>
      <c r="AC97" s="35"/>
      <c r="AD97" s="35"/>
      <c r="AE97" s="35">
        <v>1</v>
      </c>
      <c r="AF97" s="35">
        <v>1</v>
      </c>
      <c r="AG97" s="42">
        <v>1</v>
      </c>
      <c r="AH97" s="35"/>
      <c r="AI97" s="35"/>
      <c r="AJ97" s="35"/>
      <c r="AK97" s="36">
        <v>400</v>
      </c>
      <c r="AL97" s="50">
        <f t="shared" si="32"/>
        <v>20</v>
      </c>
      <c r="AM97" s="25">
        <f t="shared" si="33"/>
        <v>8000</v>
      </c>
      <c r="AN97" s="2"/>
      <c r="AZ97" s="70">
        <f t="shared" si="34"/>
        <v>0</v>
      </c>
      <c r="BA97" s="70">
        <f t="shared" si="35"/>
        <v>0</v>
      </c>
      <c r="BB97" s="70">
        <f t="shared" si="36"/>
        <v>400</v>
      </c>
      <c r="BC97" s="70">
        <f t="shared" si="37"/>
        <v>400</v>
      </c>
      <c r="BD97" s="70">
        <f t="shared" si="38"/>
        <v>400</v>
      </c>
      <c r="BE97" s="70">
        <f t="shared" si="39"/>
        <v>400</v>
      </c>
      <c r="BF97" s="70">
        <f t="shared" si="40"/>
        <v>400</v>
      </c>
      <c r="BG97" s="70">
        <f t="shared" si="41"/>
        <v>400</v>
      </c>
      <c r="BH97" s="70">
        <f t="shared" si="42"/>
        <v>400</v>
      </c>
      <c r="BI97" s="70">
        <f t="shared" si="43"/>
        <v>400</v>
      </c>
      <c r="BJ97" s="70">
        <f t="shared" si="44"/>
        <v>400</v>
      </c>
      <c r="BK97" s="70">
        <f t="shared" si="45"/>
        <v>0</v>
      </c>
      <c r="BL97" s="82"/>
      <c r="BM97" s="70">
        <f t="shared" si="46"/>
        <v>0</v>
      </c>
      <c r="BN97" s="70">
        <f t="shared" si="47"/>
        <v>800</v>
      </c>
      <c r="BO97" s="70"/>
      <c r="BP97" s="70">
        <f t="shared" si="48"/>
        <v>400</v>
      </c>
      <c r="BQ97" s="70">
        <f t="shared" si="49"/>
        <v>400</v>
      </c>
      <c r="BR97" s="70">
        <f t="shared" si="50"/>
        <v>400</v>
      </c>
      <c r="BS97" s="70">
        <f t="shared" si="51"/>
        <v>400</v>
      </c>
      <c r="BT97" s="70">
        <f t="shared" si="52"/>
        <v>400</v>
      </c>
      <c r="BU97" s="70">
        <f t="shared" si="53"/>
        <v>400</v>
      </c>
      <c r="BV97" s="70">
        <f t="shared" si="54"/>
        <v>0</v>
      </c>
      <c r="BW97" s="70">
        <f t="shared" si="55"/>
        <v>0</v>
      </c>
      <c r="BX97" s="70">
        <f t="shared" si="56"/>
        <v>400</v>
      </c>
      <c r="BY97" s="70">
        <f t="shared" si="57"/>
        <v>400</v>
      </c>
      <c r="BZ97" s="70">
        <f t="shared" si="58"/>
        <v>400</v>
      </c>
      <c r="CA97" s="70">
        <f t="shared" si="59"/>
        <v>0</v>
      </c>
      <c r="CB97" s="70">
        <f t="shared" si="60"/>
        <v>0</v>
      </c>
      <c r="CC97" s="70">
        <f t="shared" si="61"/>
        <v>0</v>
      </c>
    </row>
    <row r="98" spans="1:81" ht="16.5" customHeight="1" x14ac:dyDescent="0.25">
      <c r="A98" s="100" t="s">
        <v>297</v>
      </c>
      <c r="B98" s="22">
        <v>150</v>
      </c>
      <c r="C98" s="23" t="s">
        <v>74</v>
      </c>
      <c r="D98" s="29" t="s">
        <v>144</v>
      </c>
      <c r="E98" s="22" t="s">
        <v>4</v>
      </c>
      <c r="F98" s="35"/>
      <c r="G98" s="42"/>
      <c r="H98" s="48">
        <v>1</v>
      </c>
      <c r="I98" s="35"/>
      <c r="J98" s="35"/>
      <c r="K98" s="35"/>
      <c r="L98" s="35"/>
      <c r="M98" s="35"/>
      <c r="N98" s="35"/>
      <c r="O98" s="35"/>
      <c r="P98" s="35"/>
      <c r="Q98" s="35"/>
      <c r="R98" s="35"/>
      <c r="S98" s="49"/>
      <c r="T98" s="48"/>
      <c r="U98" s="35">
        <v>4</v>
      </c>
      <c r="V98" s="72"/>
      <c r="W98" s="35"/>
      <c r="X98" s="35"/>
      <c r="Y98" s="35"/>
      <c r="Z98" s="35"/>
      <c r="AA98" s="35"/>
      <c r="AB98" s="35"/>
      <c r="AC98" s="35"/>
      <c r="AD98" s="35"/>
      <c r="AE98" s="35"/>
      <c r="AF98" s="35"/>
      <c r="AG98" s="42">
        <v>7</v>
      </c>
      <c r="AH98" s="35"/>
      <c r="AI98" s="35"/>
      <c r="AJ98" s="35"/>
      <c r="AK98" s="36">
        <v>1500</v>
      </c>
      <c r="AL98" s="50">
        <f t="shared" si="32"/>
        <v>12</v>
      </c>
      <c r="AM98" s="25">
        <f t="shared" si="33"/>
        <v>18000</v>
      </c>
      <c r="AN98" s="2"/>
      <c r="AZ98" s="70">
        <f t="shared" si="34"/>
        <v>1500</v>
      </c>
      <c r="BA98" s="70">
        <f t="shared" si="35"/>
        <v>0</v>
      </c>
      <c r="BB98" s="70">
        <f t="shared" si="36"/>
        <v>0</v>
      </c>
      <c r="BC98" s="70">
        <f t="shared" si="37"/>
        <v>0</v>
      </c>
      <c r="BD98" s="70">
        <f t="shared" si="38"/>
        <v>0</v>
      </c>
      <c r="BE98" s="70">
        <f t="shared" si="39"/>
        <v>0</v>
      </c>
      <c r="BF98" s="70">
        <f t="shared" si="40"/>
        <v>0</v>
      </c>
      <c r="BG98" s="70">
        <f t="shared" si="41"/>
        <v>0</v>
      </c>
      <c r="BH98" s="70">
        <f t="shared" si="42"/>
        <v>0</v>
      </c>
      <c r="BI98" s="70">
        <f t="shared" si="43"/>
        <v>0</v>
      </c>
      <c r="BJ98" s="70">
        <f t="shared" si="44"/>
        <v>0</v>
      </c>
      <c r="BK98" s="70">
        <f t="shared" si="45"/>
        <v>0</v>
      </c>
      <c r="BL98" s="82"/>
      <c r="BM98" s="70">
        <f t="shared" si="46"/>
        <v>0</v>
      </c>
      <c r="BN98" s="70">
        <f t="shared" si="47"/>
        <v>6000</v>
      </c>
      <c r="BO98" s="70"/>
      <c r="BP98" s="70">
        <f t="shared" si="48"/>
        <v>0</v>
      </c>
      <c r="BQ98" s="70">
        <f t="shared" si="49"/>
        <v>0</v>
      </c>
      <c r="BR98" s="70">
        <f t="shared" si="50"/>
        <v>0</v>
      </c>
      <c r="BS98" s="70">
        <f t="shared" si="51"/>
        <v>0</v>
      </c>
      <c r="BT98" s="70">
        <f t="shared" si="52"/>
        <v>0</v>
      </c>
      <c r="BU98" s="70">
        <f t="shared" si="53"/>
        <v>0</v>
      </c>
      <c r="BV98" s="70">
        <f t="shared" si="54"/>
        <v>0</v>
      </c>
      <c r="BW98" s="70">
        <f t="shared" si="55"/>
        <v>0</v>
      </c>
      <c r="BX98" s="70">
        <f t="shared" si="56"/>
        <v>0</v>
      </c>
      <c r="BY98" s="70">
        <f t="shared" si="57"/>
        <v>0</v>
      </c>
      <c r="BZ98" s="70">
        <f t="shared" si="58"/>
        <v>10500</v>
      </c>
      <c r="CA98" s="70">
        <f t="shared" si="59"/>
        <v>0</v>
      </c>
      <c r="CB98" s="70">
        <f t="shared" si="60"/>
        <v>0</v>
      </c>
      <c r="CC98" s="70">
        <f t="shared" si="61"/>
        <v>0</v>
      </c>
    </row>
    <row r="99" spans="1:81" ht="30.75" customHeight="1" x14ac:dyDescent="0.25">
      <c r="A99" s="100" t="s">
        <v>297</v>
      </c>
      <c r="B99" s="22">
        <v>151</v>
      </c>
      <c r="C99" s="23" t="s">
        <v>72</v>
      </c>
      <c r="D99" s="29" t="s">
        <v>145</v>
      </c>
      <c r="E99" s="22" t="s">
        <v>4</v>
      </c>
      <c r="F99" s="35"/>
      <c r="G99" s="42"/>
      <c r="H99" s="48"/>
      <c r="I99" s="35">
        <v>1</v>
      </c>
      <c r="J99" s="35"/>
      <c r="K99" s="35"/>
      <c r="L99" s="35"/>
      <c r="M99" s="35"/>
      <c r="N99" s="35"/>
      <c r="O99" s="35"/>
      <c r="P99" s="35"/>
      <c r="Q99" s="35"/>
      <c r="R99" s="35"/>
      <c r="S99" s="49"/>
      <c r="T99" s="48">
        <v>1</v>
      </c>
      <c r="U99" s="35"/>
      <c r="V99" s="72"/>
      <c r="W99" s="35"/>
      <c r="X99" s="35"/>
      <c r="Y99" s="35"/>
      <c r="Z99" s="35"/>
      <c r="AA99" s="35"/>
      <c r="AB99" s="35"/>
      <c r="AC99" s="35"/>
      <c r="AD99" s="35"/>
      <c r="AE99" s="35"/>
      <c r="AF99" s="35"/>
      <c r="AG99" s="42"/>
      <c r="AH99" s="35"/>
      <c r="AI99" s="35">
        <v>2</v>
      </c>
      <c r="AJ99" s="35"/>
      <c r="AK99" s="36">
        <v>1700</v>
      </c>
      <c r="AL99" s="50">
        <f t="shared" si="32"/>
        <v>4</v>
      </c>
      <c r="AM99" s="25">
        <f t="shared" si="33"/>
        <v>6800</v>
      </c>
      <c r="AN99" s="2"/>
      <c r="AZ99" s="70">
        <f t="shared" si="34"/>
        <v>0</v>
      </c>
      <c r="BA99" s="70">
        <f t="shared" si="35"/>
        <v>1700</v>
      </c>
      <c r="BB99" s="70">
        <f t="shared" si="36"/>
        <v>0</v>
      </c>
      <c r="BC99" s="70">
        <f t="shared" si="37"/>
        <v>0</v>
      </c>
      <c r="BD99" s="70">
        <f t="shared" si="38"/>
        <v>0</v>
      </c>
      <c r="BE99" s="70">
        <f t="shared" si="39"/>
        <v>0</v>
      </c>
      <c r="BF99" s="70">
        <f t="shared" si="40"/>
        <v>0</v>
      </c>
      <c r="BG99" s="70">
        <f t="shared" si="41"/>
        <v>0</v>
      </c>
      <c r="BH99" s="70">
        <f t="shared" si="42"/>
        <v>0</v>
      </c>
      <c r="BI99" s="70">
        <f t="shared" si="43"/>
        <v>0</v>
      </c>
      <c r="BJ99" s="70">
        <f t="shared" si="44"/>
        <v>0</v>
      </c>
      <c r="BK99" s="70">
        <f t="shared" si="45"/>
        <v>0</v>
      </c>
      <c r="BL99" s="82"/>
      <c r="BM99" s="70">
        <f t="shared" si="46"/>
        <v>1700</v>
      </c>
      <c r="BN99" s="70">
        <f t="shared" si="47"/>
        <v>0</v>
      </c>
      <c r="BO99" s="70"/>
      <c r="BP99" s="70">
        <f t="shared" si="48"/>
        <v>0</v>
      </c>
      <c r="BQ99" s="70">
        <f t="shared" si="49"/>
        <v>0</v>
      </c>
      <c r="BR99" s="70">
        <f t="shared" si="50"/>
        <v>0</v>
      </c>
      <c r="BS99" s="70">
        <f t="shared" si="51"/>
        <v>0</v>
      </c>
      <c r="BT99" s="70">
        <f t="shared" si="52"/>
        <v>0</v>
      </c>
      <c r="BU99" s="70">
        <f t="shared" si="53"/>
        <v>0</v>
      </c>
      <c r="BV99" s="70">
        <f t="shared" si="54"/>
        <v>0</v>
      </c>
      <c r="BW99" s="70">
        <f t="shared" si="55"/>
        <v>0</v>
      </c>
      <c r="BX99" s="70">
        <f t="shared" si="56"/>
        <v>0</v>
      </c>
      <c r="BY99" s="70">
        <f t="shared" si="57"/>
        <v>0</v>
      </c>
      <c r="BZ99" s="70">
        <f t="shared" si="58"/>
        <v>0</v>
      </c>
      <c r="CA99" s="70">
        <f t="shared" si="59"/>
        <v>0</v>
      </c>
      <c r="CB99" s="70">
        <f t="shared" si="60"/>
        <v>3400</v>
      </c>
      <c r="CC99" s="70">
        <f t="shared" si="61"/>
        <v>0</v>
      </c>
    </row>
    <row r="100" spans="1:81" ht="41.25" customHeight="1" x14ac:dyDescent="0.25">
      <c r="A100" s="100" t="s">
        <v>297</v>
      </c>
      <c r="B100" s="22">
        <v>152</v>
      </c>
      <c r="C100" s="23" t="s">
        <v>73</v>
      </c>
      <c r="D100" s="29" t="s">
        <v>145</v>
      </c>
      <c r="E100" s="22" t="s">
        <v>4</v>
      </c>
      <c r="F100" s="35"/>
      <c r="G100" s="42"/>
      <c r="H100" s="48"/>
      <c r="I100" s="35"/>
      <c r="J100" s="35"/>
      <c r="K100" s="35"/>
      <c r="L100" s="35"/>
      <c r="M100" s="35"/>
      <c r="N100" s="35"/>
      <c r="O100" s="35"/>
      <c r="P100" s="35"/>
      <c r="Q100" s="35"/>
      <c r="R100" s="35"/>
      <c r="S100" s="49"/>
      <c r="T100" s="48"/>
      <c r="U100" s="35">
        <v>3</v>
      </c>
      <c r="V100" s="72"/>
      <c r="W100" s="35">
        <v>2</v>
      </c>
      <c r="X100" s="35"/>
      <c r="Y100" s="35"/>
      <c r="Z100" s="35"/>
      <c r="AA100" s="35">
        <v>5</v>
      </c>
      <c r="AB100" s="35">
        <v>5</v>
      </c>
      <c r="AC100" s="35"/>
      <c r="AD100" s="35"/>
      <c r="AE100" s="35">
        <v>5</v>
      </c>
      <c r="AF100" s="35"/>
      <c r="AG100" s="42">
        <v>1</v>
      </c>
      <c r="AH100" s="35"/>
      <c r="AI100" s="35"/>
      <c r="AJ100" s="35"/>
      <c r="AK100" s="36">
        <v>1400</v>
      </c>
      <c r="AL100" s="50">
        <f t="shared" si="32"/>
        <v>21</v>
      </c>
      <c r="AM100" s="25">
        <f t="shared" si="33"/>
        <v>29400</v>
      </c>
      <c r="AN100" s="2"/>
      <c r="AZ100" s="70">
        <f t="shared" si="34"/>
        <v>0</v>
      </c>
      <c r="BA100" s="70">
        <f t="shared" si="35"/>
        <v>0</v>
      </c>
      <c r="BB100" s="70">
        <f t="shared" si="36"/>
        <v>0</v>
      </c>
      <c r="BC100" s="70">
        <f t="shared" si="37"/>
        <v>0</v>
      </c>
      <c r="BD100" s="70">
        <f t="shared" si="38"/>
        <v>0</v>
      </c>
      <c r="BE100" s="70">
        <f t="shared" si="39"/>
        <v>0</v>
      </c>
      <c r="BF100" s="70">
        <f t="shared" si="40"/>
        <v>0</v>
      </c>
      <c r="BG100" s="70">
        <f t="shared" si="41"/>
        <v>0</v>
      </c>
      <c r="BH100" s="70">
        <f t="shared" si="42"/>
        <v>0</v>
      </c>
      <c r="BI100" s="70">
        <f t="shared" si="43"/>
        <v>0</v>
      </c>
      <c r="BJ100" s="70">
        <f t="shared" si="44"/>
        <v>0</v>
      </c>
      <c r="BK100" s="70">
        <f t="shared" si="45"/>
        <v>0</v>
      </c>
      <c r="BL100" s="82"/>
      <c r="BM100" s="70">
        <f t="shared" si="46"/>
        <v>0</v>
      </c>
      <c r="BN100" s="70">
        <f t="shared" si="47"/>
        <v>4200</v>
      </c>
      <c r="BO100" s="70"/>
      <c r="BP100" s="70">
        <f t="shared" si="48"/>
        <v>2800</v>
      </c>
      <c r="BQ100" s="70">
        <f t="shared" si="49"/>
        <v>0</v>
      </c>
      <c r="BR100" s="70">
        <f t="shared" si="50"/>
        <v>0</v>
      </c>
      <c r="BS100" s="70">
        <f t="shared" si="51"/>
        <v>0</v>
      </c>
      <c r="BT100" s="70">
        <f t="shared" si="52"/>
        <v>7000</v>
      </c>
      <c r="BU100" s="70">
        <f t="shared" si="53"/>
        <v>7000</v>
      </c>
      <c r="BV100" s="70">
        <f t="shared" si="54"/>
        <v>0</v>
      </c>
      <c r="BW100" s="70">
        <f t="shared" si="55"/>
        <v>0</v>
      </c>
      <c r="BX100" s="70">
        <f t="shared" si="56"/>
        <v>7000</v>
      </c>
      <c r="BY100" s="70">
        <f t="shared" si="57"/>
        <v>0</v>
      </c>
      <c r="BZ100" s="70">
        <f t="shared" si="58"/>
        <v>1400</v>
      </c>
      <c r="CA100" s="70">
        <f t="shared" si="59"/>
        <v>0</v>
      </c>
      <c r="CB100" s="70">
        <f t="shared" si="60"/>
        <v>0</v>
      </c>
      <c r="CC100" s="70">
        <f t="shared" si="61"/>
        <v>0</v>
      </c>
    </row>
    <row r="101" spans="1:81" s="18" customFormat="1" ht="18" customHeight="1" x14ac:dyDescent="0.25">
      <c r="A101" s="100" t="s">
        <v>21</v>
      </c>
      <c r="B101" s="22">
        <v>157</v>
      </c>
      <c r="C101" s="23" t="s">
        <v>75</v>
      </c>
      <c r="D101" s="29" t="s">
        <v>146</v>
      </c>
      <c r="E101" s="22" t="s">
        <v>102</v>
      </c>
      <c r="F101" s="35"/>
      <c r="G101" s="42"/>
      <c r="H101" s="48"/>
      <c r="I101" s="35"/>
      <c r="J101" s="35"/>
      <c r="K101" s="35"/>
      <c r="L101" s="35"/>
      <c r="M101" s="35"/>
      <c r="N101" s="35"/>
      <c r="O101" s="35"/>
      <c r="P101" s="35"/>
      <c r="Q101" s="35"/>
      <c r="R101" s="35"/>
      <c r="S101" s="49"/>
      <c r="T101" s="48"/>
      <c r="U101" s="35">
        <v>150</v>
      </c>
      <c r="V101" s="72"/>
      <c r="W101" s="35"/>
      <c r="X101" s="35">
        <v>300</v>
      </c>
      <c r="Y101" s="35"/>
      <c r="Z101" s="35"/>
      <c r="AA101" s="35"/>
      <c r="AB101" s="35"/>
      <c r="AC101" s="35"/>
      <c r="AD101" s="35"/>
      <c r="AE101" s="35"/>
      <c r="AF101" s="35"/>
      <c r="AG101" s="42"/>
      <c r="AH101" s="35"/>
      <c r="AI101" s="35"/>
      <c r="AJ101" s="35"/>
      <c r="AK101" s="36">
        <v>8</v>
      </c>
      <c r="AL101" s="50">
        <f t="shared" si="32"/>
        <v>450</v>
      </c>
      <c r="AM101" s="25">
        <f t="shared" si="33"/>
        <v>3600</v>
      </c>
      <c r="AN101" s="17"/>
      <c r="AZ101" s="70">
        <f t="shared" si="34"/>
        <v>0</v>
      </c>
      <c r="BA101" s="70">
        <f t="shared" si="35"/>
        <v>0</v>
      </c>
      <c r="BB101" s="70">
        <f t="shared" si="36"/>
        <v>0</v>
      </c>
      <c r="BC101" s="70">
        <f t="shared" si="37"/>
        <v>0</v>
      </c>
      <c r="BD101" s="70">
        <f t="shared" si="38"/>
        <v>0</v>
      </c>
      <c r="BE101" s="70">
        <f t="shared" si="39"/>
        <v>0</v>
      </c>
      <c r="BF101" s="70">
        <f t="shared" si="40"/>
        <v>0</v>
      </c>
      <c r="BG101" s="70">
        <f t="shared" si="41"/>
        <v>0</v>
      </c>
      <c r="BH101" s="70">
        <f t="shared" si="42"/>
        <v>0</v>
      </c>
      <c r="BI101" s="70">
        <f t="shared" si="43"/>
        <v>0</v>
      </c>
      <c r="BJ101" s="70">
        <f t="shared" si="44"/>
        <v>0</v>
      </c>
      <c r="BK101" s="70">
        <f t="shared" si="45"/>
        <v>0</v>
      </c>
      <c r="BL101" s="82"/>
      <c r="BM101" s="70">
        <f t="shared" si="46"/>
        <v>0</v>
      </c>
      <c r="BN101" s="70">
        <f t="shared" si="47"/>
        <v>1200</v>
      </c>
      <c r="BO101" s="70"/>
      <c r="BP101" s="70">
        <f t="shared" si="48"/>
        <v>0</v>
      </c>
      <c r="BQ101" s="70">
        <f t="shared" si="49"/>
        <v>2400</v>
      </c>
      <c r="BR101" s="70">
        <f t="shared" si="50"/>
        <v>0</v>
      </c>
      <c r="BS101" s="70">
        <f t="shared" si="51"/>
        <v>0</v>
      </c>
      <c r="BT101" s="70">
        <f t="shared" si="52"/>
        <v>0</v>
      </c>
      <c r="BU101" s="70">
        <f t="shared" si="53"/>
        <v>0</v>
      </c>
      <c r="BV101" s="70">
        <f t="shared" si="54"/>
        <v>0</v>
      </c>
      <c r="BW101" s="70">
        <f t="shared" si="55"/>
        <v>0</v>
      </c>
      <c r="BX101" s="70">
        <f t="shared" si="56"/>
        <v>0</v>
      </c>
      <c r="BY101" s="70">
        <f t="shared" si="57"/>
        <v>0</v>
      </c>
      <c r="BZ101" s="70">
        <f t="shared" si="58"/>
        <v>0</v>
      </c>
      <c r="CA101" s="70">
        <f t="shared" si="59"/>
        <v>0</v>
      </c>
      <c r="CB101" s="70">
        <f t="shared" si="60"/>
        <v>0</v>
      </c>
      <c r="CC101" s="70">
        <f t="shared" si="61"/>
        <v>0</v>
      </c>
    </row>
    <row r="102" spans="1:81" s="18" customFormat="1" ht="18" customHeight="1" x14ac:dyDescent="0.25">
      <c r="A102" s="100" t="s">
        <v>21</v>
      </c>
      <c r="B102" s="22">
        <v>158</v>
      </c>
      <c r="C102" s="23" t="s">
        <v>112</v>
      </c>
      <c r="D102" s="29" t="s">
        <v>146</v>
      </c>
      <c r="E102" s="22" t="s">
        <v>102</v>
      </c>
      <c r="F102" s="35"/>
      <c r="G102" s="42"/>
      <c r="H102" s="48"/>
      <c r="I102" s="35"/>
      <c r="J102" s="35"/>
      <c r="K102" s="35">
        <v>50</v>
      </c>
      <c r="L102" s="35">
        <v>50</v>
      </c>
      <c r="M102" s="35">
        <v>50</v>
      </c>
      <c r="N102" s="35">
        <v>50</v>
      </c>
      <c r="O102" s="35">
        <v>50</v>
      </c>
      <c r="P102" s="35">
        <v>50</v>
      </c>
      <c r="Q102" s="35">
        <v>50</v>
      </c>
      <c r="R102" s="35">
        <v>50</v>
      </c>
      <c r="S102" s="49">
        <v>60</v>
      </c>
      <c r="T102" s="48"/>
      <c r="U102" s="35">
        <v>300</v>
      </c>
      <c r="V102" s="72"/>
      <c r="W102" s="35">
        <v>30</v>
      </c>
      <c r="X102" s="35">
        <v>30</v>
      </c>
      <c r="Y102" s="35"/>
      <c r="Z102" s="35"/>
      <c r="AA102" s="35"/>
      <c r="AB102" s="35"/>
      <c r="AC102" s="35">
        <v>120</v>
      </c>
      <c r="AD102" s="35">
        <v>120</v>
      </c>
      <c r="AE102" s="35"/>
      <c r="AF102" s="35"/>
      <c r="AG102" s="42"/>
      <c r="AH102" s="35">
        <v>50</v>
      </c>
      <c r="AI102" s="35"/>
      <c r="AJ102" s="35">
        <v>60</v>
      </c>
      <c r="AK102" s="36">
        <v>8</v>
      </c>
      <c r="AL102" s="50">
        <f t="shared" si="32"/>
        <v>1170</v>
      </c>
      <c r="AM102" s="25">
        <f t="shared" si="33"/>
        <v>9360</v>
      </c>
      <c r="AN102" s="17"/>
      <c r="AZ102" s="70">
        <f t="shared" si="34"/>
        <v>0</v>
      </c>
      <c r="BA102" s="70">
        <f t="shared" si="35"/>
        <v>0</v>
      </c>
      <c r="BB102" s="70">
        <f t="shared" si="36"/>
        <v>0</v>
      </c>
      <c r="BC102" s="70">
        <f t="shared" si="37"/>
        <v>400</v>
      </c>
      <c r="BD102" s="70">
        <f t="shared" si="38"/>
        <v>400</v>
      </c>
      <c r="BE102" s="70">
        <f t="shared" si="39"/>
        <v>400</v>
      </c>
      <c r="BF102" s="70">
        <f t="shared" si="40"/>
        <v>400</v>
      </c>
      <c r="BG102" s="70">
        <f t="shared" si="41"/>
        <v>400</v>
      </c>
      <c r="BH102" s="70">
        <f t="shared" si="42"/>
        <v>400</v>
      </c>
      <c r="BI102" s="70">
        <f t="shared" si="43"/>
        <v>400</v>
      </c>
      <c r="BJ102" s="70">
        <f t="shared" si="44"/>
        <v>400</v>
      </c>
      <c r="BK102" s="70">
        <f t="shared" si="45"/>
        <v>480</v>
      </c>
      <c r="BL102" s="82"/>
      <c r="BM102" s="70">
        <f t="shared" si="46"/>
        <v>0</v>
      </c>
      <c r="BN102" s="70">
        <f t="shared" si="47"/>
        <v>2400</v>
      </c>
      <c r="BO102" s="70"/>
      <c r="BP102" s="70">
        <f t="shared" si="48"/>
        <v>240</v>
      </c>
      <c r="BQ102" s="70">
        <f t="shared" si="49"/>
        <v>240</v>
      </c>
      <c r="BR102" s="70">
        <f t="shared" si="50"/>
        <v>0</v>
      </c>
      <c r="BS102" s="70">
        <f t="shared" si="51"/>
        <v>0</v>
      </c>
      <c r="BT102" s="70">
        <f t="shared" si="52"/>
        <v>0</v>
      </c>
      <c r="BU102" s="70">
        <f t="shared" si="53"/>
        <v>0</v>
      </c>
      <c r="BV102" s="70">
        <f t="shared" si="54"/>
        <v>960</v>
      </c>
      <c r="BW102" s="70">
        <f t="shared" si="55"/>
        <v>960</v>
      </c>
      <c r="BX102" s="70">
        <f t="shared" si="56"/>
        <v>0</v>
      </c>
      <c r="BY102" s="70">
        <f t="shared" si="57"/>
        <v>0</v>
      </c>
      <c r="BZ102" s="70">
        <f t="shared" si="58"/>
        <v>0</v>
      </c>
      <c r="CA102" s="70">
        <f t="shared" si="59"/>
        <v>400</v>
      </c>
      <c r="CB102" s="70">
        <f t="shared" si="60"/>
        <v>0</v>
      </c>
      <c r="CC102" s="70">
        <f t="shared" si="61"/>
        <v>480</v>
      </c>
    </row>
    <row r="103" spans="1:81" s="18" customFormat="1" ht="18" customHeight="1" x14ac:dyDescent="0.25">
      <c r="A103" s="100" t="s">
        <v>21</v>
      </c>
      <c r="B103" s="22">
        <v>162</v>
      </c>
      <c r="C103" s="23" t="s">
        <v>36</v>
      </c>
      <c r="D103" s="29" t="s">
        <v>147</v>
      </c>
      <c r="E103" s="22" t="s">
        <v>102</v>
      </c>
      <c r="F103" s="35"/>
      <c r="G103" s="42"/>
      <c r="H103" s="48"/>
      <c r="I103" s="35"/>
      <c r="J103" s="35"/>
      <c r="K103" s="35"/>
      <c r="L103" s="35"/>
      <c r="M103" s="35"/>
      <c r="N103" s="35"/>
      <c r="O103" s="35"/>
      <c r="P103" s="35"/>
      <c r="Q103" s="35"/>
      <c r="R103" s="35"/>
      <c r="S103" s="49">
        <v>60</v>
      </c>
      <c r="T103" s="48"/>
      <c r="U103" s="35"/>
      <c r="V103" s="72"/>
      <c r="W103" s="35"/>
      <c r="X103" s="35">
        <v>700</v>
      </c>
      <c r="Y103" s="35"/>
      <c r="Z103" s="35"/>
      <c r="AA103" s="35"/>
      <c r="AB103" s="35"/>
      <c r="AC103" s="35">
        <v>600</v>
      </c>
      <c r="AD103" s="35">
        <v>600</v>
      </c>
      <c r="AE103" s="35"/>
      <c r="AF103" s="35"/>
      <c r="AG103" s="42"/>
      <c r="AH103" s="35">
        <v>50</v>
      </c>
      <c r="AI103" s="35">
        <v>400</v>
      </c>
      <c r="AJ103" s="35">
        <v>60</v>
      </c>
      <c r="AK103" s="36">
        <v>10</v>
      </c>
      <c r="AL103" s="50">
        <f t="shared" si="32"/>
        <v>2470</v>
      </c>
      <c r="AM103" s="25">
        <f t="shared" si="33"/>
        <v>24700</v>
      </c>
      <c r="AN103" s="17"/>
      <c r="AZ103" s="70">
        <f t="shared" si="34"/>
        <v>0</v>
      </c>
      <c r="BA103" s="70">
        <f t="shared" si="35"/>
        <v>0</v>
      </c>
      <c r="BB103" s="70">
        <f t="shared" si="36"/>
        <v>0</v>
      </c>
      <c r="BC103" s="70">
        <f t="shared" si="37"/>
        <v>0</v>
      </c>
      <c r="BD103" s="70">
        <f t="shared" si="38"/>
        <v>0</v>
      </c>
      <c r="BE103" s="70">
        <f t="shared" si="39"/>
        <v>0</v>
      </c>
      <c r="BF103" s="70">
        <f t="shared" si="40"/>
        <v>0</v>
      </c>
      <c r="BG103" s="70">
        <f t="shared" si="41"/>
        <v>0</v>
      </c>
      <c r="BH103" s="70">
        <f t="shared" si="42"/>
        <v>0</v>
      </c>
      <c r="BI103" s="70">
        <f t="shared" si="43"/>
        <v>0</v>
      </c>
      <c r="BJ103" s="70">
        <f t="shared" si="44"/>
        <v>0</v>
      </c>
      <c r="BK103" s="70">
        <f t="shared" si="45"/>
        <v>600</v>
      </c>
      <c r="BL103" s="82"/>
      <c r="BM103" s="70">
        <f t="shared" si="46"/>
        <v>0</v>
      </c>
      <c r="BN103" s="70">
        <f t="shared" si="47"/>
        <v>0</v>
      </c>
      <c r="BO103" s="70"/>
      <c r="BP103" s="70">
        <f t="shared" si="48"/>
        <v>0</v>
      </c>
      <c r="BQ103" s="70">
        <f t="shared" si="49"/>
        <v>7000</v>
      </c>
      <c r="BR103" s="70">
        <f t="shared" si="50"/>
        <v>0</v>
      </c>
      <c r="BS103" s="70">
        <f t="shared" si="51"/>
        <v>0</v>
      </c>
      <c r="BT103" s="70">
        <f t="shared" si="52"/>
        <v>0</v>
      </c>
      <c r="BU103" s="70">
        <f t="shared" si="53"/>
        <v>0</v>
      </c>
      <c r="BV103" s="70">
        <f t="shared" si="54"/>
        <v>6000</v>
      </c>
      <c r="BW103" s="70">
        <f t="shared" si="55"/>
        <v>6000</v>
      </c>
      <c r="BX103" s="70">
        <f t="shared" si="56"/>
        <v>0</v>
      </c>
      <c r="BY103" s="70">
        <f t="shared" si="57"/>
        <v>0</v>
      </c>
      <c r="BZ103" s="70">
        <f t="shared" si="58"/>
        <v>0</v>
      </c>
      <c r="CA103" s="70">
        <f t="shared" si="59"/>
        <v>500</v>
      </c>
      <c r="CB103" s="70">
        <f t="shared" si="60"/>
        <v>4000</v>
      </c>
      <c r="CC103" s="70">
        <f t="shared" si="61"/>
        <v>600</v>
      </c>
    </row>
    <row r="104" spans="1:81" s="18" customFormat="1" ht="33.75" customHeight="1" x14ac:dyDescent="0.25">
      <c r="A104" s="100" t="s">
        <v>21</v>
      </c>
      <c r="B104" s="22">
        <v>164</v>
      </c>
      <c r="C104" s="23" t="s">
        <v>50</v>
      </c>
      <c r="D104" s="29" t="s">
        <v>148</v>
      </c>
      <c r="E104" s="22" t="s">
        <v>102</v>
      </c>
      <c r="F104" s="35"/>
      <c r="G104" s="42"/>
      <c r="H104" s="48"/>
      <c r="I104" s="35"/>
      <c r="J104" s="35"/>
      <c r="K104" s="35"/>
      <c r="L104" s="35"/>
      <c r="M104" s="35"/>
      <c r="N104" s="35"/>
      <c r="O104" s="35"/>
      <c r="P104" s="35"/>
      <c r="Q104" s="35"/>
      <c r="R104" s="35"/>
      <c r="S104" s="49"/>
      <c r="T104" s="48"/>
      <c r="U104" s="35"/>
      <c r="V104" s="72"/>
      <c r="W104" s="35">
        <f>20*W86</f>
        <v>140</v>
      </c>
      <c r="X104" s="35">
        <v>200</v>
      </c>
      <c r="Y104" s="35"/>
      <c r="Z104" s="35"/>
      <c r="AA104" s="35"/>
      <c r="AB104" s="35"/>
      <c r="AC104" s="35">
        <f>20*AC86</f>
        <v>20</v>
      </c>
      <c r="AD104" s="35">
        <f>20*AD86</f>
        <v>20</v>
      </c>
      <c r="AE104" s="35"/>
      <c r="AF104" s="35"/>
      <c r="AG104" s="35"/>
      <c r="AH104" s="35"/>
      <c r="AI104" s="35"/>
      <c r="AJ104" s="35"/>
      <c r="AK104" s="36">
        <v>9</v>
      </c>
      <c r="AL104" s="50">
        <f t="shared" si="32"/>
        <v>380</v>
      </c>
      <c r="AM104" s="25">
        <f t="shared" si="33"/>
        <v>3420</v>
      </c>
      <c r="AN104" s="17"/>
      <c r="AZ104" s="70">
        <f t="shared" si="34"/>
        <v>0</v>
      </c>
      <c r="BA104" s="70">
        <f t="shared" si="35"/>
        <v>0</v>
      </c>
      <c r="BB104" s="70">
        <f t="shared" si="36"/>
        <v>0</v>
      </c>
      <c r="BC104" s="70">
        <f t="shared" si="37"/>
        <v>0</v>
      </c>
      <c r="BD104" s="70">
        <f t="shared" si="38"/>
        <v>0</v>
      </c>
      <c r="BE104" s="70">
        <f t="shared" si="39"/>
        <v>0</v>
      </c>
      <c r="BF104" s="70">
        <f t="shared" si="40"/>
        <v>0</v>
      </c>
      <c r="BG104" s="70">
        <f t="shared" si="41"/>
        <v>0</v>
      </c>
      <c r="BH104" s="70">
        <f t="shared" si="42"/>
        <v>0</v>
      </c>
      <c r="BI104" s="70">
        <f t="shared" si="43"/>
        <v>0</v>
      </c>
      <c r="BJ104" s="70">
        <f t="shared" si="44"/>
        <v>0</v>
      </c>
      <c r="BK104" s="70">
        <f t="shared" si="45"/>
        <v>0</v>
      </c>
      <c r="BL104" s="82"/>
      <c r="BM104" s="70">
        <f t="shared" si="46"/>
        <v>0</v>
      </c>
      <c r="BN104" s="70">
        <f t="shared" si="47"/>
        <v>0</v>
      </c>
      <c r="BO104" s="70"/>
      <c r="BP104" s="70">
        <f t="shared" si="48"/>
        <v>1260</v>
      </c>
      <c r="BQ104" s="70">
        <f t="shared" si="49"/>
        <v>1800</v>
      </c>
      <c r="BR104" s="70">
        <f t="shared" si="50"/>
        <v>0</v>
      </c>
      <c r="BS104" s="70">
        <f t="shared" si="51"/>
        <v>0</v>
      </c>
      <c r="BT104" s="70">
        <f t="shared" si="52"/>
        <v>0</v>
      </c>
      <c r="BU104" s="70">
        <f t="shared" si="53"/>
        <v>0</v>
      </c>
      <c r="BV104" s="70">
        <f t="shared" si="54"/>
        <v>180</v>
      </c>
      <c r="BW104" s="70">
        <f t="shared" si="55"/>
        <v>180</v>
      </c>
      <c r="BX104" s="70">
        <f t="shared" si="56"/>
        <v>0</v>
      </c>
      <c r="BY104" s="70">
        <f t="shared" si="57"/>
        <v>0</v>
      </c>
      <c r="BZ104" s="70">
        <f t="shared" si="58"/>
        <v>0</v>
      </c>
      <c r="CA104" s="70">
        <f t="shared" si="59"/>
        <v>0</v>
      </c>
      <c r="CB104" s="70">
        <f t="shared" si="60"/>
        <v>0</v>
      </c>
      <c r="CC104" s="70">
        <f t="shared" si="61"/>
        <v>0</v>
      </c>
    </row>
    <row r="105" spans="1:81" s="18" customFormat="1" ht="18" customHeight="1" x14ac:dyDescent="0.25">
      <c r="A105" s="100" t="s">
        <v>21</v>
      </c>
      <c r="B105" s="22">
        <v>165</v>
      </c>
      <c r="C105" s="23" t="s">
        <v>49</v>
      </c>
      <c r="D105" s="29" t="s">
        <v>149</v>
      </c>
      <c r="E105" s="22" t="s">
        <v>102</v>
      </c>
      <c r="F105" s="35"/>
      <c r="G105" s="42"/>
      <c r="H105" s="48"/>
      <c r="I105" s="48"/>
      <c r="J105" s="48">
        <v>150</v>
      </c>
      <c r="K105" s="48">
        <v>30</v>
      </c>
      <c r="L105" s="48">
        <v>30</v>
      </c>
      <c r="M105" s="48">
        <v>30</v>
      </c>
      <c r="N105" s="48">
        <v>30</v>
      </c>
      <c r="O105" s="48">
        <v>30</v>
      </c>
      <c r="P105" s="48">
        <v>30</v>
      </c>
      <c r="Q105" s="48">
        <v>30</v>
      </c>
      <c r="R105" s="48">
        <v>30</v>
      </c>
      <c r="S105" s="49"/>
      <c r="T105" s="48">
        <v>50</v>
      </c>
      <c r="U105" s="35"/>
      <c r="V105" s="72"/>
      <c r="W105" s="35">
        <v>50</v>
      </c>
      <c r="X105" s="35"/>
      <c r="Y105" s="35">
        <v>50</v>
      </c>
      <c r="Z105" s="35">
        <v>40</v>
      </c>
      <c r="AA105" s="35">
        <v>40</v>
      </c>
      <c r="AB105" s="35">
        <v>40</v>
      </c>
      <c r="AC105" s="35">
        <v>30</v>
      </c>
      <c r="AD105" s="35">
        <v>30</v>
      </c>
      <c r="AE105" s="35">
        <v>30</v>
      </c>
      <c r="AF105" s="35">
        <v>30</v>
      </c>
      <c r="AG105" s="42">
        <v>150</v>
      </c>
      <c r="AH105" s="35"/>
      <c r="AI105" s="35"/>
      <c r="AJ105" s="35"/>
      <c r="AK105" s="36">
        <v>12</v>
      </c>
      <c r="AL105" s="50">
        <f t="shared" si="32"/>
        <v>930</v>
      </c>
      <c r="AM105" s="25">
        <f t="shared" si="33"/>
        <v>11160</v>
      </c>
      <c r="AN105" s="17"/>
      <c r="AZ105" s="70">
        <f t="shared" si="34"/>
        <v>0</v>
      </c>
      <c r="BA105" s="70">
        <f t="shared" si="35"/>
        <v>0</v>
      </c>
      <c r="BB105" s="70">
        <f t="shared" si="36"/>
        <v>1800</v>
      </c>
      <c r="BC105" s="70">
        <f t="shared" si="37"/>
        <v>360</v>
      </c>
      <c r="BD105" s="70">
        <f t="shared" si="38"/>
        <v>360</v>
      </c>
      <c r="BE105" s="70">
        <f t="shared" si="39"/>
        <v>360</v>
      </c>
      <c r="BF105" s="70">
        <f t="shared" si="40"/>
        <v>360</v>
      </c>
      <c r="BG105" s="70">
        <f t="shared" si="41"/>
        <v>360</v>
      </c>
      <c r="BH105" s="70">
        <f t="shared" si="42"/>
        <v>360</v>
      </c>
      <c r="BI105" s="70">
        <f t="shared" si="43"/>
        <v>360</v>
      </c>
      <c r="BJ105" s="70">
        <f t="shared" si="44"/>
        <v>360</v>
      </c>
      <c r="BK105" s="70">
        <f t="shared" si="45"/>
        <v>0</v>
      </c>
      <c r="BL105" s="82"/>
      <c r="BM105" s="70">
        <f t="shared" si="46"/>
        <v>600</v>
      </c>
      <c r="BN105" s="70">
        <f t="shared" si="47"/>
        <v>0</v>
      </c>
      <c r="BO105" s="70"/>
      <c r="BP105" s="70">
        <f t="shared" si="48"/>
        <v>600</v>
      </c>
      <c r="BQ105" s="70">
        <f t="shared" si="49"/>
        <v>0</v>
      </c>
      <c r="BR105" s="70">
        <f t="shared" si="50"/>
        <v>600</v>
      </c>
      <c r="BS105" s="70">
        <f t="shared" si="51"/>
        <v>480</v>
      </c>
      <c r="BT105" s="70">
        <f t="shared" si="52"/>
        <v>480</v>
      </c>
      <c r="BU105" s="70">
        <f t="shared" si="53"/>
        <v>480</v>
      </c>
      <c r="BV105" s="70">
        <f t="shared" si="54"/>
        <v>360</v>
      </c>
      <c r="BW105" s="70">
        <f t="shared" si="55"/>
        <v>360</v>
      </c>
      <c r="BX105" s="70">
        <f t="shared" si="56"/>
        <v>360</v>
      </c>
      <c r="BY105" s="70">
        <f t="shared" si="57"/>
        <v>360</v>
      </c>
      <c r="BZ105" s="70">
        <f t="shared" si="58"/>
        <v>1800</v>
      </c>
      <c r="CA105" s="70">
        <f t="shared" si="59"/>
        <v>0</v>
      </c>
      <c r="CB105" s="70">
        <f t="shared" si="60"/>
        <v>0</v>
      </c>
      <c r="CC105" s="70">
        <f t="shared" si="61"/>
        <v>0</v>
      </c>
    </row>
    <row r="106" spans="1:81" s="16" customFormat="1" ht="18" customHeight="1" x14ac:dyDescent="0.25">
      <c r="A106" s="101" t="s">
        <v>22</v>
      </c>
      <c r="B106" s="22">
        <v>166</v>
      </c>
      <c r="C106" s="11" t="s">
        <v>76</v>
      </c>
      <c r="D106" s="13" t="s">
        <v>150</v>
      </c>
      <c r="E106" s="10" t="s">
        <v>4</v>
      </c>
      <c r="F106" s="34"/>
      <c r="G106" s="41"/>
      <c r="H106" s="46"/>
      <c r="I106" s="34"/>
      <c r="J106" s="34"/>
      <c r="K106" s="34"/>
      <c r="L106" s="34"/>
      <c r="M106" s="34"/>
      <c r="N106" s="34"/>
      <c r="O106" s="34"/>
      <c r="P106" s="34"/>
      <c r="Q106" s="34"/>
      <c r="R106" s="34"/>
      <c r="S106" s="47"/>
      <c r="T106" s="46"/>
      <c r="U106" s="34">
        <v>2</v>
      </c>
      <c r="V106" s="72"/>
      <c r="W106" s="34"/>
      <c r="X106" s="34"/>
      <c r="Y106" s="34"/>
      <c r="Z106" s="34"/>
      <c r="AA106" s="34"/>
      <c r="AB106" s="34"/>
      <c r="AC106" s="34"/>
      <c r="AD106" s="34"/>
      <c r="AE106" s="34"/>
      <c r="AF106" s="34"/>
      <c r="AG106" s="41"/>
      <c r="AH106" s="34"/>
      <c r="AI106" s="34"/>
      <c r="AJ106" s="34"/>
      <c r="AK106" s="70">
        <v>4500</v>
      </c>
      <c r="AL106" s="50">
        <f t="shared" si="32"/>
        <v>2</v>
      </c>
      <c r="AM106" s="25">
        <f t="shared" si="33"/>
        <v>9000</v>
      </c>
      <c r="AN106" s="15"/>
      <c r="AZ106" s="70">
        <f t="shared" si="34"/>
        <v>0</v>
      </c>
      <c r="BA106" s="70">
        <f t="shared" si="35"/>
        <v>0</v>
      </c>
      <c r="BB106" s="70">
        <f t="shared" si="36"/>
        <v>0</v>
      </c>
      <c r="BC106" s="70">
        <f t="shared" si="37"/>
        <v>0</v>
      </c>
      <c r="BD106" s="70">
        <f t="shared" si="38"/>
        <v>0</v>
      </c>
      <c r="BE106" s="70">
        <f t="shared" si="39"/>
        <v>0</v>
      </c>
      <c r="BF106" s="70">
        <f t="shared" si="40"/>
        <v>0</v>
      </c>
      <c r="BG106" s="70">
        <f t="shared" si="41"/>
        <v>0</v>
      </c>
      <c r="BH106" s="70">
        <f t="shared" si="42"/>
        <v>0</v>
      </c>
      <c r="BI106" s="70">
        <f t="shared" si="43"/>
        <v>0</v>
      </c>
      <c r="BJ106" s="70">
        <f t="shared" si="44"/>
        <v>0</v>
      </c>
      <c r="BK106" s="70">
        <f t="shared" si="45"/>
        <v>0</v>
      </c>
      <c r="BL106" s="82"/>
      <c r="BM106" s="70">
        <f t="shared" si="46"/>
        <v>0</v>
      </c>
      <c r="BN106" s="70">
        <f t="shared" si="47"/>
        <v>9000</v>
      </c>
      <c r="BO106" s="70"/>
      <c r="BP106" s="70">
        <f t="shared" si="48"/>
        <v>0</v>
      </c>
      <c r="BQ106" s="70">
        <f t="shared" si="49"/>
        <v>0</v>
      </c>
      <c r="BR106" s="70">
        <f t="shared" si="50"/>
        <v>0</v>
      </c>
      <c r="BS106" s="70">
        <f t="shared" si="51"/>
        <v>0</v>
      </c>
      <c r="BT106" s="70">
        <f t="shared" si="52"/>
        <v>0</v>
      </c>
      <c r="BU106" s="70">
        <f t="shared" si="53"/>
        <v>0</v>
      </c>
      <c r="BV106" s="70">
        <f t="shared" si="54"/>
        <v>0</v>
      </c>
      <c r="BW106" s="70">
        <f t="shared" si="55"/>
        <v>0</v>
      </c>
      <c r="BX106" s="70">
        <f t="shared" si="56"/>
        <v>0</v>
      </c>
      <c r="BY106" s="70">
        <f t="shared" si="57"/>
        <v>0</v>
      </c>
      <c r="BZ106" s="70">
        <f t="shared" si="58"/>
        <v>0</v>
      </c>
      <c r="CA106" s="70">
        <f t="shared" si="59"/>
        <v>0</v>
      </c>
      <c r="CB106" s="70">
        <f t="shared" si="60"/>
        <v>0</v>
      </c>
      <c r="CC106" s="70">
        <f t="shared" si="61"/>
        <v>0</v>
      </c>
    </row>
    <row r="107" spans="1:81" s="16" customFormat="1" ht="18" customHeight="1" x14ac:dyDescent="0.25">
      <c r="A107" s="101" t="s">
        <v>22</v>
      </c>
      <c r="B107" s="22">
        <v>167</v>
      </c>
      <c r="C107" s="11" t="s">
        <v>271</v>
      </c>
      <c r="D107" s="13" t="s">
        <v>266</v>
      </c>
      <c r="E107" s="10" t="s">
        <v>4</v>
      </c>
      <c r="F107" s="34"/>
      <c r="G107" s="41"/>
      <c r="H107" s="46"/>
      <c r="I107" s="34"/>
      <c r="J107" s="34">
        <v>1</v>
      </c>
      <c r="K107" s="34">
        <v>1</v>
      </c>
      <c r="L107" s="34">
        <v>1</v>
      </c>
      <c r="M107" s="34">
        <v>1</v>
      </c>
      <c r="N107" s="34">
        <v>1</v>
      </c>
      <c r="O107" s="34">
        <v>1</v>
      </c>
      <c r="P107" s="34">
        <v>1</v>
      </c>
      <c r="Q107" s="34">
        <v>1</v>
      </c>
      <c r="R107" s="34">
        <v>1</v>
      </c>
      <c r="S107" s="47"/>
      <c r="T107" s="46">
        <v>1</v>
      </c>
      <c r="U107" s="34">
        <v>1</v>
      </c>
      <c r="V107" s="72"/>
      <c r="W107" s="34">
        <v>1</v>
      </c>
      <c r="X107" s="34"/>
      <c r="Y107" s="34">
        <v>1</v>
      </c>
      <c r="Z107" s="34">
        <v>1</v>
      </c>
      <c r="AA107" s="34">
        <v>1</v>
      </c>
      <c r="AB107" s="34">
        <v>1</v>
      </c>
      <c r="AC107" s="34">
        <v>1</v>
      </c>
      <c r="AD107" s="34">
        <v>1</v>
      </c>
      <c r="AE107" s="34">
        <v>1</v>
      </c>
      <c r="AF107" s="34">
        <v>1</v>
      </c>
      <c r="AG107" s="41">
        <v>1</v>
      </c>
      <c r="AH107" s="34"/>
      <c r="AI107" s="34"/>
      <c r="AJ107" s="34"/>
      <c r="AK107" s="70">
        <v>2400</v>
      </c>
      <c r="AL107" s="50">
        <f t="shared" si="32"/>
        <v>21</v>
      </c>
      <c r="AM107" s="25">
        <f t="shared" si="33"/>
        <v>50400</v>
      </c>
      <c r="AN107" s="15"/>
      <c r="AZ107" s="70">
        <f t="shared" si="34"/>
        <v>0</v>
      </c>
      <c r="BA107" s="70">
        <f t="shared" si="35"/>
        <v>0</v>
      </c>
      <c r="BB107" s="70">
        <f t="shared" si="36"/>
        <v>2400</v>
      </c>
      <c r="BC107" s="70">
        <f t="shared" si="37"/>
        <v>2400</v>
      </c>
      <c r="BD107" s="70">
        <f t="shared" si="38"/>
        <v>2400</v>
      </c>
      <c r="BE107" s="70">
        <f t="shared" si="39"/>
        <v>2400</v>
      </c>
      <c r="BF107" s="70">
        <f t="shared" si="40"/>
        <v>2400</v>
      </c>
      <c r="BG107" s="70">
        <f t="shared" si="41"/>
        <v>2400</v>
      </c>
      <c r="BH107" s="70">
        <f t="shared" si="42"/>
        <v>2400</v>
      </c>
      <c r="BI107" s="70">
        <f t="shared" si="43"/>
        <v>2400</v>
      </c>
      <c r="BJ107" s="70">
        <f t="shared" si="44"/>
        <v>2400</v>
      </c>
      <c r="BK107" s="70">
        <f t="shared" si="45"/>
        <v>0</v>
      </c>
      <c r="BL107" s="82"/>
      <c r="BM107" s="70">
        <f t="shared" si="46"/>
        <v>2400</v>
      </c>
      <c r="BN107" s="70">
        <f t="shared" si="47"/>
        <v>2400</v>
      </c>
      <c r="BO107" s="70"/>
      <c r="BP107" s="70">
        <f t="shared" si="48"/>
        <v>2400</v>
      </c>
      <c r="BQ107" s="70">
        <f t="shared" si="49"/>
        <v>0</v>
      </c>
      <c r="BR107" s="70">
        <f t="shared" si="50"/>
        <v>2400</v>
      </c>
      <c r="BS107" s="70">
        <f t="shared" si="51"/>
        <v>2400</v>
      </c>
      <c r="BT107" s="70">
        <f t="shared" si="52"/>
        <v>2400</v>
      </c>
      <c r="BU107" s="70">
        <f t="shared" si="53"/>
        <v>2400</v>
      </c>
      <c r="BV107" s="70">
        <f t="shared" si="54"/>
        <v>2400</v>
      </c>
      <c r="BW107" s="70">
        <f t="shared" si="55"/>
        <v>2400</v>
      </c>
      <c r="BX107" s="70">
        <f t="shared" si="56"/>
        <v>2400</v>
      </c>
      <c r="BY107" s="70">
        <f t="shared" si="57"/>
        <v>2400</v>
      </c>
      <c r="BZ107" s="70">
        <f t="shared" si="58"/>
        <v>2400</v>
      </c>
      <c r="CA107" s="70">
        <f t="shared" si="59"/>
        <v>0</v>
      </c>
      <c r="CB107" s="70">
        <f t="shared" si="60"/>
        <v>0</v>
      </c>
      <c r="CC107" s="70">
        <f t="shared" si="61"/>
        <v>0</v>
      </c>
    </row>
    <row r="108" spans="1:81" s="16" customFormat="1" ht="18" customHeight="1" x14ac:dyDescent="0.25">
      <c r="A108" s="101" t="s">
        <v>22</v>
      </c>
      <c r="B108" s="22">
        <v>168</v>
      </c>
      <c r="C108" s="11" t="s">
        <v>51</v>
      </c>
      <c r="D108" s="13" t="s">
        <v>151</v>
      </c>
      <c r="E108" s="10" t="s">
        <v>4</v>
      </c>
      <c r="F108" s="34"/>
      <c r="G108" s="41"/>
      <c r="H108" s="46"/>
      <c r="I108" s="34"/>
      <c r="J108" s="34">
        <v>1</v>
      </c>
      <c r="K108" s="34"/>
      <c r="L108" s="34"/>
      <c r="M108" s="34"/>
      <c r="N108" s="34"/>
      <c r="O108" s="34"/>
      <c r="P108" s="34"/>
      <c r="Q108" s="34"/>
      <c r="R108" s="34"/>
      <c r="S108" s="47"/>
      <c r="T108" s="46">
        <v>1</v>
      </c>
      <c r="U108" s="34"/>
      <c r="V108" s="72"/>
      <c r="W108" s="34">
        <v>1</v>
      </c>
      <c r="X108" s="34"/>
      <c r="Y108" s="34"/>
      <c r="Z108" s="34">
        <v>1</v>
      </c>
      <c r="AA108" s="34">
        <v>1</v>
      </c>
      <c r="AB108" s="34">
        <v>1</v>
      </c>
      <c r="AC108" s="34">
        <v>1</v>
      </c>
      <c r="AD108" s="34">
        <v>1</v>
      </c>
      <c r="AE108" s="34"/>
      <c r="AF108" s="34">
        <v>1</v>
      </c>
      <c r="AG108" s="41">
        <v>1</v>
      </c>
      <c r="AH108" s="34"/>
      <c r="AI108" s="34">
        <v>1</v>
      </c>
      <c r="AJ108" s="34"/>
      <c r="AK108" s="70">
        <v>1600</v>
      </c>
      <c r="AL108" s="50">
        <f t="shared" si="32"/>
        <v>11</v>
      </c>
      <c r="AM108" s="25">
        <f t="shared" si="33"/>
        <v>17600</v>
      </c>
      <c r="AN108" s="15"/>
      <c r="AZ108" s="70">
        <f t="shared" si="34"/>
        <v>0</v>
      </c>
      <c r="BA108" s="70">
        <f t="shared" si="35"/>
        <v>0</v>
      </c>
      <c r="BB108" s="70">
        <f t="shared" si="36"/>
        <v>1600</v>
      </c>
      <c r="BC108" s="70">
        <f t="shared" si="37"/>
        <v>0</v>
      </c>
      <c r="BD108" s="70">
        <f t="shared" si="38"/>
        <v>0</v>
      </c>
      <c r="BE108" s="70">
        <f t="shared" si="39"/>
        <v>0</v>
      </c>
      <c r="BF108" s="70">
        <f t="shared" si="40"/>
        <v>0</v>
      </c>
      <c r="BG108" s="70">
        <f t="shared" si="41"/>
        <v>0</v>
      </c>
      <c r="BH108" s="70">
        <f t="shared" si="42"/>
        <v>0</v>
      </c>
      <c r="BI108" s="70">
        <f t="shared" si="43"/>
        <v>0</v>
      </c>
      <c r="BJ108" s="70">
        <f t="shared" si="44"/>
        <v>0</v>
      </c>
      <c r="BK108" s="70">
        <f t="shared" si="45"/>
        <v>0</v>
      </c>
      <c r="BL108" s="82"/>
      <c r="BM108" s="70">
        <f t="shared" si="46"/>
        <v>1600</v>
      </c>
      <c r="BN108" s="70">
        <f t="shared" si="47"/>
        <v>0</v>
      </c>
      <c r="BO108" s="70"/>
      <c r="BP108" s="70">
        <f t="shared" si="48"/>
        <v>1600</v>
      </c>
      <c r="BQ108" s="70">
        <f t="shared" si="49"/>
        <v>0</v>
      </c>
      <c r="BR108" s="70">
        <f t="shared" si="50"/>
        <v>0</v>
      </c>
      <c r="BS108" s="70">
        <f t="shared" si="51"/>
        <v>1600</v>
      </c>
      <c r="BT108" s="70">
        <f t="shared" si="52"/>
        <v>1600</v>
      </c>
      <c r="BU108" s="70">
        <f t="shared" si="53"/>
        <v>1600</v>
      </c>
      <c r="BV108" s="70">
        <f t="shared" si="54"/>
        <v>1600</v>
      </c>
      <c r="BW108" s="70">
        <f t="shared" si="55"/>
        <v>1600</v>
      </c>
      <c r="BX108" s="70">
        <f t="shared" si="56"/>
        <v>0</v>
      </c>
      <c r="BY108" s="70">
        <f t="shared" si="57"/>
        <v>1600</v>
      </c>
      <c r="BZ108" s="70">
        <f t="shared" si="58"/>
        <v>1600</v>
      </c>
      <c r="CA108" s="70">
        <f t="shared" si="59"/>
        <v>0</v>
      </c>
      <c r="CB108" s="70">
        <f t="shared" si="60"/>
        <v>1600</v>
      </c>
      <c r="CC108" s="70">
        <f t="shared" si="61"/>
        <v>0</v>
      </c>
    </row>
    <row r="109" spans="1:81" s="16" customFormat="1" ht="18" customHeight="1" x14ac:dyDescent="0.25">
      <c r="A109" s="101" t="s">
        <v>22</v>
      </c>
      <c r="B109" s="22">
        <v>169</v>
      </c>
      <c r="C109" s="11" t="s">
        <v>52</v>
      </c>
      <c r="D109" s="13" t="s">
        <v>151</v>
      </c>
      <c r="E109" s="10" t="s">
        <v>4</v>
      </c>
      <c r="F109" s="34"/>
      <c r="G109" s="41"/>
      <c r="H109" s="46"/>
      <c r="I109" s="34"/>
      <c r="J109" s="34"/>
      <c r="K109" s="34"/>
      <c r="L109" s="34"/>
      <c r="M109" s="34"/>
      <c r="N109" s="34"/>
      <c r="O109" s="34"/>
      <c r="P109" s="34"/>
      <c r="Q109" s="34"/>
      <c r="R109" s="34"/>
      <c r="S109" s="47"/>
      <c r="T109" s="46"/>
      <c r="U109" s="34">
        <v>1</v>
      </c>
      <c r="V109" s="72"/>
      <c r="W109" s="34"/>
      <c r="X109" s="34"/>
      <c r="Y109" s="34"/>
      <c r="Z109" s="34"/>
      <c r="AA109" s="34"/>
      <c r="AB109" s="34"/>
      <c r="AC109" s="34"/>
      <c r="AD109" s="34"/>
      <c r="AE109" s="34"/>
      <c r="AF109" s="34"/>
      <c r="AG109" s="41"/>
      <c r="AH109" s="34"/>
      <c r="AI109" s="34"/>
      <c r="AJ109" s="34"/>
      <c r="AK109" s="70">
        <v>1500</v>
      </c>
      <c r="AL109" s="50">
        <f t="shared" si="32"/>
        <v>1</v>
      </c>
      <c r="AM109" s="25">
        <f t="shared" si="33"/>
        <v>1500</v>
      </c>
      <c r="AN109" s="15"/>
      <c r="AZ109" s="70">
        <f t="shared" si="34"/>
        <v>0</v>
      </c>
      <c r="BA109" s="70">
        <f t="shared" si="35"/>
        <v>0</v>
      </c>
      <c r="BB109" s="70">
        <f t="shared" si="36"/>
        <v>0</v>
      </c>
      <c r="BC109" s="70">
        <f t="shared" si="37"/>
        <v>0</v>
      </c>
      <c r="BD109" s="70">
        <f t="shared" si="38"/>
        <v>0</v>
      </c>
      <c r="BE109" s="70">
        <f t="shared" si="39"/>
        <v>0</v>
      </c>
      <c r="BF109" s="70">
        <f t="shared" si="40"/>
        <v>0</v>
      </c>
      <c r="BG109" s="70">
        <f t="shared" si="41"/>
        <v>0</v>
      </c>
      <c r="BH109" s="70">
        <f t="shared" si="42"/>
        <v>0</v>
      </c>
      <c r="BI109" s="70">
        <f t="shared" si="43"/>
        <v>0</v>
      </c>
      <c r="BJ109" s="70">
        <f t="shared" si="44"/>
        <v>0</v>
      </c>
      <c r="BK109" s="70">
        <f t="shared" si="45"/>
        <v>0</v>
      </c>
      <c r="BL109" s="82"/>
      <c r="BM109" s="70">
        <f t="shared" si="46"/>
        <v>0</v>
      </c>
      <c r="BN109" s="70">
        <f t="shared" si="47"/>
        <v>1500</v>
      </c>
      <c r="BO109" s="70"/>
      <c r="BP109" s="70">
        <f t="shared" si="48"/>
        <v>0</v>
      </c>
      <c r="BQ109" s="70">
        <f t="shared" si="49"/>
        <v>0</v>
      </c>
      <c r="BR109" s="70">
        <f t="shared" si="50"/>
        <v>0</v>
      </c>
      <c r="BS109" s="70">
        <f t="shared" si="51"/>
        <v>0</v>
      </c>
      <c r="BT109" s="70">
        <f t="shared" si="52"/>
        <v>0</v>
      </c>
      <c r="BU109" s="70">
        <f t="shared" si="53"/>
        <v>0</v>
      </c>
      <c r="BV109" s="70">
        <f t="shared" si="54"/>
        <v>0</v>
      </c>
      <c r="BW109" s="70">
        <f t="shared" si="55"/>
        <v>0</v>
      </c>
      <c r="BX109" s="70">
        <f t="shared" si="56"/>
        <v>0</v>
      </c>
      <c r="BY109" s="70">
        <f t="shared" si="57"/>
        <v>0</v>
      </c>
      <c r="BZ109" s="70">
        <f t="shared" si="58"/>
        <v>0</v>
      </c>
      <c r="CA109" s="70">
        <f t="shared" si="59"/>
        <v>0</v>
      </c>
      <c r="CB109" s="70">
        <f t="shared" si="60"/>
        <v>0</v>
      </c>
      <c r="CC109" s="70">
        <f t="shared" si="61"/>
        <v>0</v>
      </c>
    </row>
    <row r="110" spans="1:81" ht="18" customHeight="1" x14ac:dyDescent="0.25">
      <c r="A110" s="100" t="s">
        <v>165</v>
      </c>
      <c r="B110" s="22">
        <v>171</v>
      </c>
      <c r="C110" s="23" t="s">
        <v>181</v>
      </c>
      <c r="D110" s="29"/>
      <c r="E110" s="22" t="s">
        <v>4</v>
      </c>
      <c r="F110" s="35"/>
      <c r="G110" s="42"/>
      <c r="H110" s="48"/>
      <c r="I110" s="35">
        <v>2</v>
      </c>
      <c r="J110" s="35"/>
      <c r="K110" s="35"/>
      <c r="L110" s="35"/>
      <c r="M110" s="35"/>
      <c r="N110" s="35"/>
      <c r="O110" s="35"/>
      <c r="P110" s="35"/>
      <c r="Q110" s="35"/>
      <c r="R110" s="35"/>
      <c r="S110" s="49"/>
      <c r="T110" s="48"/>
      <c r="U110" s="35"/>
      <c r="V110" s="72"/>
      <c r="W110" s="35"/>
      <c r="X110" s="35"/>
      <c r="Y110" s="35"/>
      <c r="Z110" s="35"/>
      <c r="AA110" s="35"/>
      <c r="AB110" s="35"/>
      <c r="AC110" s="35"/>
      <c r="AD110" s="35"/>
      <c r="AE110" s="35"/>
      <c r="AF110" s="35"/>
      <c r="AG110" s="42"/>
      <c r="AH110" s="35"/>
      <c r="AI110" s="35"/>
      <c r="AJ110" s="35"/>
      <c r="AK110" s="36">
        <v>45</v>
      </c>
      <c r="AL110" s="50">
        <f t="shared" si="32"/>
        <v>2</v>
      </c>
      <c r="AM110" s="25">
        <f t="shared" si="33"/>
        <v>90</v>
      </c>
      <c r="AN110" s="2"/>
      <c r="AZ110" s="70">
        <f t="shared" si="34"/>
        <v>0</v>
      </c>
      <c r="BA110" s="70">
        <f t="shared" si="35"/>
        <v>90</v>
      </c>
      <c r="BB110" s="70">
        <f t="shared" si="36"/>
        <v>0</v>
      </c>
      <c r="BC110" s="70">
        <f t="shared" si="37"/>
        <v>0</v>
      </c>
      <c r="BD110" s="70">
        <f t="shared" si="38"/>
        <v>0</v>
      </c>
      <c r="BE110" s="70">
        <f t="shared" si="39"/>
        <v>0</v>
      </c>
      <c r="BF110" s="70">
        <f t="shared" si="40"/>
        <v>0</v>
      </c>
      <c r="BG110" s="70">
        <f t="shared" si="41"/>
        <v>0</v>
      </c>
      <c r="BH110" s="70">
        <f t="shared" si="42"/>
        <v>0</v>
      </c>
      <c r="BI110" s="70">
        <f t="shared" si="43"/>
        <v>0</v>
      </c>
      <c r="BJ110" s="70">
        <f t="shared" si="44"/>
        <v>0</v>
      </c>
      <c r="BK110" s="70">
        <f t="shared" si="45"/>
        <v>0</v>
      </c>
      <c r="BL110" s="82"/>
      <c r="BM110" s="70">
        <f t="shared" si="46"/>
        <v>0</v>
      </c>
      <c r="BN110" s="70">
        <f t="shared" si="47"/>
        <v>0</v>
      </c>
      <c r="BO110" s="70"/>
      <c r="BP110" s="70">
        <f t="shared" si="48"/>
        <v>0</v>
      </c>
      <c r="BQ110" s="70">
        <f t="shared" si="49"/>
        <v>0</v>
      </c>
      <c r="BR110" s="70">
        <f t="shared" si="50"/>
        <v>0</v>
      </c>
      <c r="BS110" s="70">
        <f t="shared" si="51"/>
        <v>0</v>
      </c>
      <c r="BT110" s="70">
        <f t="shared" si="52"/>
        <v>0</v>
      </c>
      <c r="BU110" s="70">
        <f t="shared" si="53"/>
        <v>0</v>
      </c>
      <c r="BV110" s="70">
        <f t="shared" si="54"/>
        <v>0</v>
      </c>
      <c r="BW110" s="70">
        <f t="shared" si="55"/>
        <v>0</v>
      </c>
      <c r="BX110" s="70">
        <f t="shared" si="56"/>
        <v>0</v>
      </c>
      <c r="BY110" s="70">
        <f t="shared" si="57"/>
        <v>0</v>
      </c>
      <c r="BZ110" s="70">
        <f t="shared" si="58"/>
        <v>0</v>
      </c>
      <c r="CA110" s="70">
        <f t="shared" si="59"/>
        <v>0</v>
      </c>
      <c r="CB110" s="70">
        <f t="shared" si="60"/>
        <v>0</v>
      </c>
      <c r="CC110" s="70">
        <f t="shared" si="61"/>
        <v>0</v>
      </c>
    </row>
    <row r="111" spans="1:81" ht="18" customHeight="1" x14ac:dyDescent="0.25">
      <c r="A111" s="100" t="s">
        <v>165</v>
      </c>
      <c r="B111" s="22">
        <v>173</v>
      </c>
      <c r="C111" s="23" t="s">
        <v>23</v>
      </c>
      <c r="D111" s="29" t="s">
        <v>153</v>
      </c>
      <c r="E111" s="22" t="s">
        <v>102</v>
      </c>
      <c r="F111" s="35"/>
      <c r="G111" s="42"/>
      <c r="H111" s="48"/>
      <c r="I111" s="35"/>
      <c r="J111" s="35"/>
      <c r="K111" s="35"/>
      <c r="L111" s="35"/>
      <c r="M111" s="35"/>
      <c r="N111" s="35"/>
      <c r="O111" s="35"/>
      <c r="P111" s="35"/>
      <c r="Q111" s="35"/>
      <c r="R111" s="35"/>
      <c r="S111" s="49"/>
      <c r="T111" s="48"/>
      <c r="U111" s="35">
        <v>30</v>
      </c>
      <c r="V111" s="72"/>
      <c r="W111" s="35"/>
      <c r="X111" s="35"/>
      <c r="Y111" s="35"/>
      <c r="Z111" s="35"/>
      <c r="AA111" s="35"/>
      <c r="AB111" s="35"/>
      <c r="AC111" s="35"/>
      <c r="AD111" s="35"/>
      <c r="AE111" s="35"/>
      <c r="AF111" s="35"/>
      <c r="AG111" s="42"/>
      <c r="AH111" s="35"/>
      <c r="AI111" s="35"/>
      <c r="AJ111" s="35"/>
      <c r="AK111" s="36">
        <v>14</v>
      </c>
      <c r="AL111" s="50">
        <f t="shared" si="32"/>
        <v>30</v>
      </c>
      <c r="AM111" s="25">
        <f t="shared" si="33"/>
        <v>420</v>
      </c>
      <c r="AN111" s="2"/>
      <c r="AZ111" s="70">
        <f t="shared" si="34"/>
        <v>0</v>
      </c>
      <c r="BA111" s="70">
        <f t="shared" si="35"/>
        <v>0</v>
      </c>
      <c r="BB111" s="70">
        <f t="shared" si="36"/>
        <v>0</v>
      </c>
      <c r="BC111" s="70">
        <f t="shared" si="37"/>
        <v>0</v>
      </c>
      <c r="BD111" s="70">
        <f t="shared" si="38"/>
        <v>0</v>
      </c>
      <c r="BE111" s="70">
        <f t="shared" si="39"/>
        <v>0</v>
      </c>
      <c r="BF111" s="70">
        <f t="shared" si="40"/>
        <v>0</v>
      </c>
      <c r="BG111" s="70">
        <f t="shared" si="41"/>
        <v>0</v>
      </c>
      <c r="BH111" s="70">
        <f t="shared" si="42"/>
        <v>0</v>
      </c>
      <c r="BI111" s="70">
        <f t="shared" si="43"/>
        <v>0</v>
      </c>
      <c r="BJ111" s="70">
        <f t="shared" si="44"/>
        <v>0</v>
      </c>
      <c r="BK111" s="70">
        <f t="shared" si="45"/>
        <v>0</v>
      </c>
      <c r="BL111" s="82"/>
      <c r="BM111" s="70">
        <f t="shared" si="46"/>
        <v>0</v>
      </c>
      <c r="BN111" s="70">
        <f t="shared" si="47"/>
        <v>420</v>
      </c>
      <c r="BO111" s="70"/>
      <c r="BP111" s="70">
        <f t="shared" si="48"/>
        <v>0</v>
      </c>
      <c r="BQ111" s="70">
        <f t="shared" si="49"/>
        <v>0</v>
      </c>
      <c r="BR111" s="70">
        <f t="shared" si="50"/>
        <v>0</v>
      </c>
      <c r="BS111" s="70">
        <f t="shared" si="51"/>
        <v>0</v>
      </c>
      <c r="BT111" s="70">
        <f t="shared" si="52"/>
        <v>0</v>
      </c>
      <c r="BU111" s="70">
        <f t="shared" si="53"/>
        <v>0</v>
      </c>
      <c r="BV111" s="70">
        <f t="shared" si="54"/>
        <v>0</v>
      </c>
      <c r="BW111" s="70">
        <f t="shared" si="55"/>
        <v>0</v>
      </c>
      <c r="BX111" s="70">
        <f t="shared" si="56"/>
        <v>0</v>
      </c>
      <c r="BY111" s="70">
        <f t="shared" si="57"/>
        <v>0</v>
      </c>
      <c r="BZ111" s="70">
        <f t="shared" si="58"/>
        <v>0</v>
      </c>
      <c r="CA111" s="70">
        <f t="shared" si="59"/>
        <v>0</v>
      </c>
      <c r="CB111" s="70">
        <f t="shared" si="60"/>
        <v>0</v>
      </c>
      <c r="CC111" s="70">
        <f t="shared" si="61"/>
        <v>0</v>
      </c>
    </row>
    <row r="112" spans="1:81" ht="18" customHeight="1" x14ac:dyDescent="0.25">
      <c r="A112" s="100" t="s">
        <v>165</v>
      </c>
      <c r="B112" s="22">
        <v>174</v>
      </c>
      <c r="C112" s="23" t="s">
        <v>24</v>
      </c>
      <c r="D112" s="29" t="s">
        <v>153</v>
      </c>
      <c r="E112" s="22" t="s">
        <v>102</v>
      </c>
      <c r="F112" s="35"/>
      <c r="G112" s="42"/>
      <c r="H112" s="48"/>
      <c r="I112" s="35"/>
      <c r="J112" s="35"/>
      <c r="K112" s="35"/>
      <c r="L112" s="35"/>
      <c r="M112" s="35"/>
      <c r="N112" s="35"/>
      <c r="O112" s="35"/>
      <c r="P112" s="35"/>
      <c r="Q112" s="35"/>
      <c r="R112" s="35"/>
      <c r="S112" s="49"/>
      <c r="T112" s="48"/>
      <c r="U112" s="35">
        <v>50</v>
      </c>
      <c r="V112" s="72"/>
      <c r="W112" s="35"/>
      <c r="X112" s="35"/>
      <c r="Y112" s="35"/>
      <c r="Z112" s="35"/>
      <c r="AA112" s="35"/>
      <c r="AB112" s="35"/>
      <c r="AC112" s="35"/>
      <c r="AD112" s="35"/>
      <c r="AE112" s="35"/>
      <c r="AF112" s="35"/>
      <c r="AG112" s="42"/>
      <c r="AH112" s="35"/>
      <c r="AI112" s="35"/>
      <c r="AJ112" s="35"/>
      <c r="AK112" s="36">
        <v>17</v>
      </c>
      <c r="AL112" s="50">
        <f t="shared" si="32"/>
        <v>50</v>
      </c>
      <c r="AM112" s="25">
        <f t="shared" si="33"/>
        <v>850</v>
      </c>
      <c r="AN112" s="2"/>
      <c r="AZ112" s="70">
        <f t="shared" si="34"/>
        <v>0</v>
      </c>
      <c r="BA112" s="70">
        <f t="shared" si="35"/>
        <v>0</v>
      </c>
      <c r="BB112" s="70">
        <f t="shared" si="36"/>
        <v>0</v>
      </c>
      <c r="BC112" s="70">
        <f t="shared" si="37"/>
        <v>0</v>
      </c>
      <c r="BD112" s="70">
        <f t="shared" si="38"/>
        <v>0</v>
      </c>
      <c r="BE112" s="70">
        <f t="shared" si="39"/>
        <v>0</v>
      </c>
      <c r="BF112" s="70">
        <f t="shared" si="40"/>
        <v>0</v>
      </c>
      <c r="BG112" s="70">
        <f t="shared" si="41"/>
        <v>0</v>
      </c>
      <c r="BH112" s="70">
        <f t="shared" si="42"/>
        <v>0</v>
      </c>
      <c r="BI112" s="70">
        <f t="shared" si="43"/>
        <v>0</v>
      </c>
      <c r="BJ112" s="70">
        <f t="shared" si="44"/>
        <v>0</v>
      </c>
      <c r="BK112" s="70">
        <f t="shared" si="45"/>
        <v>0</v>
      </c>
      <c r="BL112" s="82"/>
      <c r="BM112" s="70">
        <f t="shared" si="46"/>
        <v>0</v>
      </c>
      <c r="BN112" s="70">
        <f t="shared" si="47"/>
        <v>850</v>
      </c>
      <c r="BO112" s="70"/>
      <c r="BP112" s="70">
        <f t="shared" si="48"/>
        <v>0</v>
      </c>
      <c r="BQ112" s="70">
        <f t="shared" si="49"/>
        <v>0</v>
      </c>
      <c r="BR112" s="70">
        <f t="shared" si="50"/>
        <v>0</v>
      </c>
      <c r="BS112" s="70">
        <f t="shared" si="51"/>
        <v>0</v>
      </c>
      <c r="BT112" s="70">
        <f t="shared" si="52"/>
        <v>0</v>
      </c>
      <c r="BU112" s="70">
        <f t="shared" si="53"/>
        <v>0</v>
      </c>
      <c r="BV112" s="70">
        <f t="shared" si="54"/>
        <v>0</v>
      </c>
      <c r="BW112" s="70">
        <f t="shared" si="55"/>
        <v>0</v>
      </c>
      <c r="BX112" s="70">
        <f t="shared" si="56"/>
        <v>0</v>
      </c>
      <c r="BY112" s="70">
        <f t="shared" si="57"/>
        <v>0</v>
      </c>
      <c r="BZ112" s="70">
        <f t="shared" si="58"/>
        <v>0</v>
      </c>
      <c r="CA112" s="70">
        <f t="shared" si="59"/>
        <v>0</v>
      </c>
      <c r="CB112" s="70">
        <f t="shared" si="60"/>
        <v>0</v>
      </c>
      <c r="CC112" s="70">
        <f t="shared" si="61"/>
        <v>0</v>
      </c>
    </row>
    <row r="113" spans="1:81" ht="18" customHeight="1" x14ac:dyDescent="0.25">
      <c r="A113" s="100" t="s">
        <v>165</v>
      </c>
      <c r="B113" s="22">
        <v>175</v>
      </c>
      <c r="C113" s="23" t="s">
        <v>25</v>
      </c>
      <c r="D113" s="29" t="s">
        <v>154</v>
      </c>
      <c r="E113" s="22" t="s">
        <v>102</v>
      </c>
      <c r="F113" s="35"/>
      <c r="G113" s="42"/>
      <c r="H113" s="48"/>
      <c r="I113" s="35">
        <v>200</v>
      </c>
      <c r="J113" s="35"/>
      <c r="K113" s="35"/>
      <c r="L113" s="35"/>
      <c r="M113" s="35"/>
      <c r="N113" s="35"/>
      <c r="O113" s="35"/>
      <c r="P113" s="35"/>
      <c r="Q113" s="35"/>
      <c r="R113" s="35"/>
      <c r="S113" s="49">
        <v>30</v>
      </c>
      <c r="T113" s="48"/>
      <c r="U113" s="35">
        <v>50</v>
      </c>
      <c r="V113" s="72"/>
      <c r="W113" s="35"/>
      <c r="X113" s="35"/>
      <c r="Y113" s="35"/>
      <c r="Z113" s="35"/>
      <c r="AA113" s="35"/>
      <c r="AB113" s="35"/>
      <c r="AC113" s="35"/>
      <c r="AD113" s="35"/>
      <c r="AE113" s="35"/>
      <c r="AF113" s="35">
        <v>20</v>
      </c>
      <c r="AG113" s="42"/>
      <c r="AH113" s="35"/>
      <c r="AI113" s="35"/>
      <c r="AJ113" s="35"/>
      <c r="AK113" s="36">
        <v>12</v>
      </c>
      <c r="AL113" s="50">
        <f t="shared" si="32"/>
        <v>300</v>
      </c>
      <c r="AM113" s="25">
        <f t="shared" si="33"/>
        <v>3600</v>
      </c>
      <c r="AN113" s="2"/>
      <c r="AZ113" s="70">
        <f t="shared" si="34"/>
        <v>0</v>
      </c>
      <c r="BA113" s="70">
        <f t="shared" si="35"/>
        <v>2400</v>
      </c>
      <c r="BB113" s="70">
        <f t="shared" si="36"/>
        <v>0</v>
      </c>
      <c r="BC113" s="70">
        <f t="shared" si="37"/>
        <v>0</v>
      </c>
      <c r="BD113" s="70">
        <f t="shared" si="38"/>
        <v>0</v>
      </c>
      <c r="BE113" s="70">
        <f t="shared" si="39"/>
        <v>0</v>
      </c>
      <c r="BF113" s="70">
        <f t="shared" si="40"/>
        <v>0</v>
      </c>
      <c r="BG113" s="70">
        <f t="shared" si="41"/>
        <v>0</v>
      </c>
      <c r="BH113" s="70">
        <f t="shared" si="42"/>
        <v>0</v>
      </c>
      <c r="BI113" s="70">
        <f t="shared" si="43"/>
        <v>0</v>
      </c>
      <c r="BJ113" s="70">
        <f t="shared" si="44"/>
        <v>0</v>
      </c>
      <c r="BK113" s="70">
        <f t="shared" si="45"/>
        <v>360</v>
      </c>
      <c r="BL113" s="82"/>
      <c r="BM113" s="70">
        <f t="shared" si="46"/>
        <v>0</v>
      </c>
      <c r="BN113" s="70">
        <f t="shared" si="47"/>
        <v>600</v>
      </c>
      <c r="BO113" s="70"/>
      <c r="BP113" s="70">
        <f t="shared" si="48"/>
        <v>0</v>
      </c>
      <c r="BQ113" s="70">
        <f t="shared" si="49"/>
        <v>0</v>
      </c>
      <c r="BR113" s="70">
        <f t="shared" si="50"/>
        <v>0</v>
      </c>
      <c r="BS113" s="70">
        <f t="shared" si="51"/>
        <v>0</v>
      </c>
      <c r="BT113" s="70">
        <f t="shared" si="52"/>
        <v>0</v>
      </c>
      <c r="BU113" s="70">
        <f t="shared" si="53"/>
        <v>0</v>
      </c>
      <c r="BV113" s="70">
        <f t="shared" si="54"/>
        <v>0</v>
      </c>
      <c r="BW113" s="70">
        <f t="shared" si="55"/>
        <v>0</v>
      </c>
      <c r="BX113" s="70">
        <f t="shared" si="56"/>
        <v>0</v>
      </c>
      <c r="BY113" s="70">
        <f t="shared" si="57"/>
        <v>240</v>
      </c>
      <c r="BZ113" s="70">
        <f t="shared" si="58"/>
        <v>0</v>
      </c>
      <c r="CA113" s="70">
        <f t="shared" si="59"/>
        <v>0</v>
      </c>
      <c r="CB113" s="70">
        <f t="shared" si="60"/>
        <v>0</v>
      </c>
      <c r="CC113" s="70">
        <f t="shared" si="61"/>
        <v>0</v>
      </c>
    </row>
    <row r="114" spans="1:81" ht="18" customHeight="1" x14ac:dyDescent="0.25">
      <c r="A114" s="100" t="s">
        <v>165</v>
      </c>
      <c r="B114" s="22">
        <v>179</v>
      </c>
      <c r="C114" s="23" t="s">
        <v>41</v>
      </c>
      <c r="D114" s="29" t="s">
        <v>153</v>
      </c>
      <c r="E114" s="22" t="s">
        <v>102</v>
      </c>
      <c r="F114" s="35"/>
      <c r="G114" s="42"/>
      <c r="H114" s="48"/>
      <c r="I114" s="35">
        <v>100</v>
      </c>
      <c r="J114" s="35"/>
      <c r="K114" s="35"/>
      <c r="L114" s="35"/>
      <c r="M114" s="35"/>
      <c r="N114" s="35"/>
      <c r="O114" s="35"/>
      <c r="P114" s="35"/>
      <c r="Q114" s="35"/>
      <c r="R114" s="35"/>
      <c r="S114" s="49">
        <v>30</v>
      </c>
      <c r="T114" s="48">
        <v>100</v>
      </c>
      <c r="U114" s="35">
        <v>40</v>
      </c>
      <c r="V114" s="72"/>
      <c r="W114" s="35">
        <v>35</v>
      </c>
      <c r="X114" s="35">
        <v>50</v>
      </c>
      <c r="Y114" s="35">
        <v>30</v>
      </c>
      <c r="Z114" s="35">
        <v>15</v>
      </c>
      <c r="AA114" s="35">
        <v>30</v>
      </c>
      <c r="AB114" s="35">
        <v>30</v>
      </c>
      <c r="AC114" s="35">
        <v>70</v>
      </c>
      <c r="AD114" s="35">
        <v>70</v>
      </c>
      <c r="AE114" s="35">
        <v>40</v>
      </c>
      <c r="AF114" s="35"/>
      <c r="AG114" s="42">
        <v>10</v>
      </c>
      <c r="AH114" s="35"/>
      <c r="AI114" s="35">
        <v>20</v>
      </c>
      <c r="AJ114" s="35">
        <v>50</v>
      </c>
      <c r="AK114" s="36">
        <v>10</v>
      </c>
      <c r="AL114" s="50">
        <f t="shared" si="32"/>
        <v>720</v>
      </c>
      <c r="AM114" s="25">
        <f t="shared" si="33"/>
        <v>7200</v>
      </c>
      <c r="AN114" s="2"/>
      <c r="AZ114" s="70">
        <f t="shared" si="34"/>
        <v>0</v>
      </c>
      <c r="BA114" s="70">
        <f t="shared" si="35"/>
        <v>1000</v>
      </c>
      <c r="BB114" s="70">
        <f t="shared" si="36"/>
        <v>0</v>
      </c>
      <c r="BC114" s="70">
        <f t="shared" si="37"/>
        <v>0</v>
      </c>
      <c r="BD114" s="70">
        <f t="shared" si="38"/>
        <v>0</v>
      </c>
      <c r="BE114" s="70">
        <f t="shared" si="39"/>
        <v>0</v>
      </c>
      <c r="BF114" s="70">
        <f t="shared" si="40"/>
        <v>0</v>
      </c>
      <c r="BG114" s="70">
        <f t="shared" si="41"/>
        <v>0</v>
      </c>
      <c r="BH114" s="70">
        <f t="shared" si="42"/>
        <v>0</v>
      </c>
      <c r="BI114" s="70">
        <f t="shared" si="43"/>
        <v>0</v>
      </c>
      <c r="BJ114" s="70">
        <f t="shared" si="44"/>
        <v>0</v>
      </c>
      <c r="BK114" s="70">
        <f t="shared" si="45"/>
        <v>300</v>
      </c>
      <c r="BL114" s="82"/>
      <c r="BM114" s="70">
        <f t="shared" si="46"/>
        <v>1000</v>
      </c>
      <c r="BN114" s="70">
        <f t="shared" si="47"/>
        <v>400</v>
      </c>
      <c r="BO114" s="70"/>
      <c r="BP114" s="70">
        <f t="shared" si="48"/>
        <v>350</v>
      </c>
      <c r="BQ114" s="70">
        <f t="shared" si="49"/>
        <v>500</v>
      </c>
      <c r="BR114" s="70">
        <f t="shared" si="50"/>
        <v>300</v>
      </c>
      <c r="BS114" s="70">
        <f t="shared" si="51"/>
        <v>150</v>
      </c>
      <c r="BT114" s="70">
        <f t="shared" si="52"/>
        <v>300</v>
      </c>
      <c r="BU114" s="70">
        <f t="shared" si="53"/>
        <v>300</v>
      </c>
      <c r="BV114" s="70">
        <f t="shared" si="54"/>
        <v>700</v>
      </c>
      <c r="BW114" s="70">
        <f t="shared" si="55"/>
        <v>700</v>
      </c>
      <c r="BX114" s="70">
        <f t="shared" si="56"/>
        <v>400</v>
      </c>
      <c r="BY114" s="70">
        <f t="shared" si="57"/>
        <v>0</v>
      </c>
      <c r="BZ114" s="70">
        <f t="shared" si="58"/>
        <v>100</v>
      </c>
      <c r="CA114" s="70">
        <f t="shared" si="59"/>
        <v>0</v>
      </c>
      <c r="CB114" s="70">
        <f t="shared" si="60"/>
        <v>200</v>
      </c>
      <c r="CC114" s="70">
        <f t="shared" si="61"/>
        <v>500</v>
      </c>
    </row>
    <row r="115" spans="1:81" ht="18" customHeight="1" x14ac:dyDescent="0.25">
      <c r="A115" s="100" t="s">
        <v>165</v>
      </c>
      <c r="B115" s="22">
        <v>180</v>
      </c>
      <c r="C115" s="23" t="s">
        <v>40</v>
      </c>
      <c r="D115" s="29" t="s">
        <v>154</v>
      </c>
      <c r="E115" s="22" t="s">
        <v>102</v>
      </c>
      <c r="F115" s="35"/>
      <c r="G115" s="42"/>
      <c r="H115" s="48"/>
      <c r="I115" s="35">
        <v>60</v>
      </c>
      <c r="J115" s="35">
        <v>50</v>
      </c>
      <c r="K115" s="35">
        <v>30</v>
      </c>
      <c r="L115" s="35">
        <v>30</v>
      </c>
      <c r="M115" s="35">
        <v>30</v>
      </c>
      <c r="N115" s="35">
        <v>30</v>
      </c>
      <c r="O115" s="35">
        <v>30</v>
      </c>
      <c r="P115" s="35">
        <v>30</v>
      </c>
      <c r="Q115" s="35">
        <v>30</v>
      </c>
      <c r="R115" s="35">
        <v>30</v>
      </c>
      <c r="S115" s="49"/>
      <c r="T115" s="48">
        <v>50</v>
      </c>
      <c r="U115" s="35">
        <v>100</v>
      </c>
      <c r="V115" s="72"/>
      <c r="W115" s="35">
        <v>35</v>
      </c>
      <c r="X115" s="35">
        <v>50</v>
      </c>
      <c r="Y115" s="35">
        <v>30</v>
      </c>
      <c r="Z115" s="35">
        <v>15</v>
      </c>
      <c r="AA115" s="35">
        <v>30</v>
      </c>
      <c r="AB115" s="35">
        <v>30</v>
      </c>
      <c r="AC115" s="35"/>
      <c r="AD115" s="35"/>
      <c r="AE115" s="35">
        <v>30</v>
      </c>
      <c r="AF115" s="35">
        <v>15</v>
      </c>
      <c r="AG115" s="42">
        <v>20</v>
      </c>
      <c r="AH115" s="35">
        <v>10</v>
      </c>
      <c r="AI115" s="35">
        <v>50</v>
      </c>
      <c r="AJ115" s="35">
        <v>50</v>
      </c>
      <c r="AK115" s="36">
        <v>12</v>
      </c>
      <c r="AL115" s="50">
        <f t="shared" si="32"/>
        <v>865</v>
      </c>
      <c r="AM115" s="25">
        <f t="shared" si="33"/>
        <v>10380</v>
      </c>
      <c r="AN115" s="2"/>
      <c r="AZ115" s="70">
        <f t="shared" si="34"/>
        <v>0</v>
      </c>
      <c r="BA115" s="70">
        <f t="shared" si="35"/>
        <v>720</v>
      </c>
      <c r="BB115" s="70">
        <f t="shared" si="36"/>
        <v>600</v>
      </c>
      <c r="BC115" s="70">
        <f t="shared" si="37"/>
        <v>360</v>
      </c>
      <c r="BD115" s="70">
        <f t="shared" si="38"/>
        <v>360</v>
      </c>
      <c r="BE115" s="70">
        <f t="shared" si="39"/>
        <v>360</v>
      </c>
      <c r="BF115" s="70">
        <f t="shared" si="40"/>
        <v>360</v>
      </c>
      <c r="BG115" s="70">
        <f t="shared" si="41"/>
        <v>360</v>
      </c>
      <c r="BH115" s="70">
        <f t="shared" si="42"/>
        <v>360</v>
      </c>
      <c r="BI115" s="70">
        <f t="shared" si="43"/>
        <v>360</v>
      </c>
      <c r="BJ115" s="70">
        <f t="shared" si="44"/>
        <v>360</v>
      </c>
      <c r="BK115" s="70">
        <f t="shared" si="45"/>
        <v>0</v>
      </c>
      <c r="BL115" s="82"/>
      <c r="BM115" s="70">
        <f t="shared" si="46"/>
        <v>600</v>
      </c>
      <c r="BN115" s="70">
        <f t="shared" si="47"/>
        <v>1200</v>
      </c>
      <c r="BO115" s="70"/>
      <c r="BP115" s="70">
        <f t="shared" si="48"/>
        <v>420</v>
      </c>
      <c r="BQ115" s="70">
        <f t="shared" si="49"/>
        <v>600</v>
      </c>
      <c r="BR115" s="70">
        <f t="shared" si="50"/>
        <v>360</v>
      </c>
      <c r="BS115" s="70">
        <f t="shared" si="51"/>
        <v>180</v>
      </c>
      <c r="BT115" s="70">
        <f t="shared" si="52"/>
        <v>360</v>
      </c>
      <c r="BU115" s="70">
        <f t="shared" si="53"/>
        <v>360</v>
      </c>
      <c r="BV115" s="70">
        <f t="shared" si="54"/>
        <v>0</v>
      </c>
      <c r="BW115" s="70">
        <f t="shared" si="55"/>
        <v>0</v>
      </c>
      <c r="BX115" s="70">
        <f t="shared" si="56"/>
        <v>360</v>
      </c>
      <c r="BY115" s="70">
        <f t="shared" si="57"/>
        <v>180</v>
      </c>
      <c r="BZ115" s="70">
        <f t="shared" si="58"/>
        <v>240</v>
      </c>
      <c r="CA115" s="70">
        <f t="shared" si="59"/>
        <v>120</v>
      </c>
      <c r="CB115" s="70">
        <f t="shared" si="60"/>
        <v>600</v>
      </c>
      <c r="CC115" s="70">
        <f t="shared" si="61"/>
        <v>600</v>
      </c>
    </row>
    <row r="116" spans="1:81" ht="18" customHeight="1" x14ac:dyDescent="0.25">
      <c r="A116" s="100" t="s">
        <v>165</v>
      </c>
      <c r="B116" s="22"/>
      <c r="C116" s="23" t="s">
        <v>304</v>
      </c>
      <c r="D116" s="29"/>
      <c r="E116" s="22"/>
      <c r="F116" s="35"/>
      <c r="G116" s="42"/>
      <c r="H116" s="48"/>
      <c r="I116" s="35">
        <v>50</v>
      </c>
      <c r="J116" s="35">
        <v>30</v>
      </c>
      <c r="K116" s="35">
        <v>30</v>
      </c>
      <c r="L116" s="35">
        <v>30</v>
      </c>
      <c r="M116" s="35">
        <v>30</v>
      </c>
      <c r="N116" s="35">
        <v>30</v>
      </c>
      <c r="O116" s="35">
        <v>30</v>
      </c>
      <c r="P116" s="35">
        <v>30</v>
      </c>
      <c r="Q116" s="35">
        <v>30</v>
      </c>
      <c r="R116" s="35">
        <v>30</v>
      </c>
      <c r="S116" s="49">
        <v>50</v>
      </c>
      <c r="T116" s="48"/>
      <c r="U116" s="35">
        <v>30</v>
      </c>
      <c r="V116" s="72"/>
      <c r="W116" s="35"/>
      <c r="X116" s="35"/>
      <c r="Y116" s="35">
        <v>30</v>
      </c>
      <c r="Z116" s="35">
        <v>15</v>
      </c>
      <c r="AA116" s="35">
        <v>30</v>
      </c>
      <c r="AB116" s="35">
        <v>30</v>
      </c>
      <c r="AC116" s="35"/>
      <c r="AD116" s="35"/>
      <c r="AE116" s="35">
        <v>30</v>
      </c>
      <c r="AF116" s="35"/>
      <c r="AG116" s="42"/>
      <c r="AH116" s="35">
        <v>20</v>
      </c>
      <c r="AI116" s="35"/>
      <c r="AJ116" s="35"/>
      <c r="AK116" s="36">
        <v>17</v>
      </c>
      <c r="AL116" s="50">
        <f t="shared" si="32"/>
        <v>555</v>
      </c>
      <c r="AM116" s="25">
        <f t="shared" si="33"/>
        <v>9435</v>
      </c>
      <c r="AN116" s="2"/>
      <c r="AZ116" s="70">
        <f t="shared" si="34"/>
        <v>0</v>
      </c>
      <c r="BA116" s="70">
        <f t="shared" si="35"/>
        <v>850</v>
      </c>
      <c r="BB116" s="70">
        <f t="shared" si="36"/>
        <v>510</v>
      </c>
      <c r="BC116" s="70">
        <f t="shared" si="37"/>
        <v>510</v>
      </c>
      <c r="BD116" s="70">
        <f t="shared" si="38"/>
        <v>510</v>
      </c>
      <c r="BE116" s="70">
        <f t="shared" si="39"/>
        <v>510</v>
      </c>
      <c r="BF116" s="70">
        <f t="shared" si="40"/>
        <v>510</v>
      </c>
      <c r="BG116" s="70">
        <f t="shared" si="41"/>
        <v>510</v>
      </c>
      <c r="BH116" s="70">
        <f t="shared" si="42"/>
        <v>510</v>
      </c>
      <c r="BI116" s="70">
        <f t="shared" si="43"/>
        <v>510</v>
      </c>
      <c r="BJ116" s="70">
        <f t="shared" si="44"/>
        <v>510</v>
      </c>
      <c r="BK116" s="70"/>
      <c r="BL116" s="82"/>
      <c r="BM116" s="70"/>
      <c r="BN116" s="70">
        <f t="shared" si="47"/>
        <v>510</v>
      </c>
      <c r="BO116" s="70"/>
      <c r="BP116" s="70"/>
      <c r="BQ116" s="70"/>
      <c r="BR116" s="70">
        <f t="shared" si="50"/>
        <v>510</v>
      </c>
      <c r="BS116" s="70">
        <f t="shared" si="51"/>
        <v>255</v>
      </c>
      <c r="BT116" s="70">
        <f t="shared" si="52"/>
        <v>510</v>
      </c>
      <c r="BU116" s="70">
        <f t="shared" si="53"/>
        <v>510</v>
      </c>
      <c r="BV116" s="70">
        <f t="shared" si="54"/>
        <v>0</v>
      </c>
      <c r="BW116" s="70">
        <f t="shared" si="55"/>
        <v>0</v>
      </c>
      <c r="BX116" s="70">
        <f t="shared" si="56"/>
        <v>510</v>
      </c>
      <c r="BY116" s="70"/>
      <c r="BZ116" s="70"/>
      <c r="CA116" s="70">
        <f t="shared" si="59"/>
        <v>340</v>
      </c>
      <c r="CB116" s="70"/>
      <c r="CC116" s="70"/>
    </row>
    <row r="117" spans="1:81" ht="18" customHeight="1" x14ac:dyDescent="0.25">
      <c r="A117" s="100" t="s">
        <v>165</v>
      </c>
      <c r="B117" s="22">
        <v>181</v>
      </c>
      <c r="C117" s="23" t="s">
        <v>26</v>
      </c>
      <c r="D117" s="29" t="s">
        <v>152</v>
      </c>
      <c r="E117" s="22" t="s">
        <v>4</v>
      </c>
      <c r="F117" s="35"/>
      <c r="G117" s="42"/>
      <c r="H117" s="48"/>
      <c r="I117" s="35">
        <v>6</v>
      </c>
      <c r="J117" s="35"/>
      <c r="K117" s="35"/>
      <c r="L117" s="35"/>
      <c r="M117" s="35"/>
      <c r="N117" s="35"/>
      <c r="O117" s="35"/>
      <c r="P117" s="35"/>
      <c r="Q117" s="35"/>
      <c r="R117" s="35"/>
      <c r="S117" s="49">
        <v>2</v>
      </c>
      <c r="T117" s="48"/>
      <c r="U117" s="35">
        <v>5</v>
      </c>
      <c r="V117" s="72"/>
      <c r="W117" s="35">
        <v>5</v>
      </c>
      <c r="X117" s="35">
        <v>3</v>
      </c>
      <c r="Y117" s="35">
        <v>6</v>
      </c>
      <c r="Z117" s="35">
        <v>3</v>
      </c>
      <c r="AA117" s="35"/>
      <c r="AB117" s="35"/>
      <c r="AC117" s="35"/>
      <c r="AD117" s="35"/>
      <c r="AE117" s="35"/>
      <c r="AF117" s="35"/>
      <c r="AG117" s="42"/>
      <c r="AH117" s="35"/>
      <c r="AI117" s="35"/>
      <c r="AJ117" s="35"/>
      <c r="AK117" s="36">
        <v>20</v>
      </c>
      <c r="AL117" s="50">
        <f t="shared" si="32"/>
        <v>30</v>
      </c>
      <c r="AM117" s="25">
        <f t="shared" si="33"/>
        <v>600</v>
      </c>
      <c r="AN117" s="2"/>
      <c r="AZ117" s="70">
        <f t="shared" si="34"/>
        <v>0</v>
      </c>
      <c r="BA117" s="70">
        <f t="shared" si="35"/>
        <v>120</v>
      </c>
      <c r="BB117" s="70">
        <f t="shared" si="36"/>
        <v>0</v>
      </c>
      <c r="BC117" s="70">
        <f t="shared" si="37"/>
        <v>0</v>
      </c>
      <c r="BD117" s="70">
        <f t="shared" si="38"/>
        <v>0</v>
      </c>
      <c r="BE117" s="70">
        <f t="shared" si="39"/>
        <v>0</v>
      </c>
      <c r="BF117" s="70">
        <f t="shared" si="40"/>
        <v>0</v>
      </c>
      <c r="BG117" s="70">
        <f t="shared" si="41"/>
        <v>0</v>
      </c>
      <c r="BH117" s="70">
        <f t="shared" si="42"/>
        <v>0</v>
      </c>
      <c r="BI117" s="70">
        <f t="shared" si="43"/>
        <v>0</v>
      </c>
      <c r="BJ117" s="70">
        <f t="shared" si="44"/>
        <v>0</v>
      </c>
      <c r="BK117" s="70">
        <f t="shared" si="45"/>
        <v>40</v>
      </c>
      <c r="BL117" s="82"/>
      <c r="BM117" s="70">
        <f t="shared" si="46"/>
        <v>0</v>
      </c>
      <c r="BN117" s="70">
        <f t="shared" si="47"/>
        <v>100</v>
      </c>
      <c r="BO117" s="70"/>
      <c r="BP117" s="70">
        <f t="shared" si="48"/>
        <v>100</v>
      </c>
      <c r="BQ117" s="70">
        <f t="shared" si="49"/>
        <v>60</v>
      </c>
      <c r="BR117" s="70">
        <f t="shared" si="50"/>
        <v>120</v>
      </c>
      <c r="BS117" s="70">
        <f t="shared" si="51"/>
        <v>60</v>
      </c>
      <c r="BT117" s="70">
        <f t="shared" si="52"/>
        <v>0</v>
      </c>
      <c r="BU117" s="70">
        <f t="shared" si="53"/>
        <v>0</v>
      </c>
      <c r="BV117" s="70">
        <f t="shared" si="54"/>
        <v>0</v>
      </c>
      <c r="BW117" s="70">
        <f t="shared" si="55"/>
        <v>0</v>
      </c>
      <c r="BX117" s="70">
        <f t="shared" si="56"/>
        <v>0</v>
      </c>
      <c r="BY117" s="70">
        <f t="shared" si="57"/>
        <v>0</v>
      </c>
      <c r="BZ117" s="70">
        <f t="shared" si="58"/>
        <v>0</v>
      </c>
      <c r="CA117" s="70">
        <f t="shared" si="59"/>
        <v>0</v>
      </c>
      <c r="CB117" s="70">
        <f t="shared" si="60"/>
        <v>0</v>
      </c>
      <c r="CC117" s="70">
        <f t="shared" si="61"/>
        <v>0</v>
      </c>
    </row>
    <row r="118" spans="1:81" ht="18" customHeight="1" x14ac:dyDescent="0.25">
      <c r="A118" s="100" t="s">
        <v>165</v>
      </c>
      <c r="B118" s="22">
        <v>182</v>
      </c>
      <c r="C118" s="23" t="s">
        <v>27</v>
      </c>
      <c r="D118" s="29" t="s">
        <v>153</v>
      </c>
      <c r="E118" s="22" t="s">
        <v>102</v>
      </c>
      <c r="F118" s="35"/>
      <c r="G118" s="42"/>
      <c r="H118" s="48"/>
      <c r="I118" s="35"/>
      <c r="J118" s="35"/>
      <c r="K118" s="35"/>
      <c r="L118" s="35"/>
      <c r="M118" s="35"/>
      <c r="N118" s="35"/>
      <c r="O118" s="35"/>
      <c r="P118" s="35"/>
      <c r="Q118" s="35"/>
      <c r="R118" s="35"/>
      <c r="S118" s="49"/>
      <c r="T118" s="48"/>
      <c r="U118" s="35"/>
      <c r="V118" s="72"/>
      <c r="W118" s="35"/>
      <c r="X118" s="35"/>
      <c r="Y118" s="35"/>
      <c r="Z118" s="35"/>
      <c r="AA118" s="35"/>
      <c r="AB118" s="35"/>
      <c r="AC118" s="35"/>
      <c r="AD118" s="35"/>
      <c r="AE118" s="35"/>
      <c r="AF118" s="35"/>
      <c r="AG118" s="42"/>
      <c r="AH118" s="35"/>
      <c r="AI118" s="35">
        <v>60</v>
      </c>
      <c r="AJ118" s="35"/>
      <c r="AK118" s="36">
        <v>50</v>
      </c>
      <c r="AL118" s="50">
        <f t="shared" si="32"/>
        <v>60</v>
      </c>
      <c r="AM118" s="25">
        <f t="shared" si="33"/>
        <v>3000</v>
      </c>
      <c r="AN118" s="2"/>
      <c r="AZ118" s="70">
        <f t="shared" si="34"/>
        <v>0</v>
      </c>
      <c r="BA118" s="70">
        <f t="shared" si="35"/>
        <v>0</v>
      </c>
      <c r="BB118" s="70">
        <f t="shared" si="36"/>
        <v>0</v>
      </c>
      <c r="BC118" s="70">
        <f t="shared" si="37"/>
        <v>0</v>
      </c>
      <c r="BD118" s="70">
        <f t="shared" si="38"/>
        <v>0</v>
      </c>
      <c r="BE118" s="70">
        <f t="shared" si="39"/>
        <v>0</v>
      </c>
      <c r="BF118" s="70">
        <f t="shared" si="40"/>
        <v>0</v>
      </c>
      <c r="BG118" s="70">
        <f t="shared" si="41"/>
        <v>0</v>
      </c>
      <c r="BH118" s="70">
        <f t="shared" si="42"/>
        <v>0</v>
      </c>
      <c r="BI118" s="70">
        <f t="shared" si="43"/>
        <v>0</v>
      </c>
      <c r="BJ118" s="70">
        <f t="shared" si="44"/>
        <v>0</v>
      </c>
      <c r="BK118" s="70">
        <f t="shared" si="45"/>
        <v>0</v>
      </c>
      <c r="BL118" s="82"/>
      <c r="BM118" s="70">
        <f t="shared" si="46"/>
        <v>0</v>
      </c>
      <c r="BN118" s="70">
        <f t="shared" si="47"/>
        <v>0</v>
      </c>
      <c r="BO118" s="70"/>
      <c r="BP118" s="70">
        <f t="shared" si="48"/>
        <v>0</v>
      </c>
      <c r="BQ118" s="70">
        <f t="shared" si="49"/>
        <v>0</v>
      </c>
      <c r="BR118" s="70">
        <f t="shared" si="50"/>
        <v>0</v>
      </c>
      <c r="BS118" s="70">
        <f t="shared" si="51"/>
        <v>0</v>
      </c>
      <c r="BT118" s="70">
        <f t="shared" si="52"/>
        <v>0</v>
      </c>
      <c r="BU118" s="70">
        <f t="shared" si="53"/>
        <v>0</v>
      </c>
      <c r="BV118" s="70">
        <f t="shared" si="54"/>
        <v>0</v>
      </c>
      <c r="BW118" s="70">
        <f t="shared" si="55"/>
        <v>0</v>
      </c>
      <c r="BX118" s="70">
        <f t="shared" si="56"/>
        <v>0</v>
      </c>
      <c r="BY118" s="70">
        <f t="shared" si="57"/>
        <v>0</v>
      </c>
      <c r="BZ118" s="70">
        <f t="shared" si="58"/>
        <v>0</v>
      </c>
      <c r="CA118" s="70">
        <f t="shared" si="59"/>
        <v>0</v>
      </c>
      <c r="CB118" s="70">
        <f t="shared" si="60"/>
        <v>3000</v>
      </c>
      <c r="CC118" s="70">
        <f t="shared" si="61"/>
        <v>0</v>
      </c>
    </row>
    <row r="119" spans="1:81" ht="18" customHeight="1" x14ac:dyDescent="0.25">
      <c r="A119" s="100" t="s">
        <v>165</v>
      </c>
      <c r="B119" s="22">
        <v>183</v>
      </c>
      <c r="C119" s="23" t="s">
        <v>39</v>
      </c>
      <c r="D119" s="29" t="s">
        <v>154</v>
      </c>
      <c r="E119" s="22" t="s">
        <v>102</v>
      </c>
      <c r="F119" s="35"/>
      <c r="G119" s="42"/>
      <c r="H119" s="48"/>
      <c r="I119" s="35"/>
      <c r="J119" s="35"/>
      <c r="K119" s="35"/>
      <c r="L119" s="35"/>
      <c r="M119" s="35"/>
      <c r="N119" s="35"/>
      <c r="O119" s="35"/>
      <c r="P119" s="35"/>
      <c r="Q119" s="35"/>
      <c r="R119" s="35"/>
      <c r="S119" s="49"/>
      <c r="T119" s="48"/>
      <c r="U119" s="35">
        <v>20</v>
      </c>
      <c r="V119" s="72"/>
      <c r="W119" s="35"/>
      <c r="X119" s="35"/>
      <c r="Y119" s="35"/>
      <c r="Z119" s="35"/>
      <c r="AA119" s="35"/>
      <c r="AB119" s="35"/>
      <c r="AC119" s="35"/>
      <c r="AD119" s="35"/>
      <c r="AE119" s="35"/>
      <c r="AF119" s="35">
        <v>20</v>
      </c>
      <c r="AG119" s="42"/>
      <c r="AH119" s="35">
        <v>40</v>
      </c>
      <c r="AI119" s="35"/>
      <c r="AJ119" s="35"/>
      <c r="AK119" s="36">
        <v>60</v>
      </c>
      <c r="AL119" s="50">
        <f t="shared" si="32"/>
        <v>80</v>
      </c>
      <c r="AM119" s="25">
        <f t="shared" si="33"/>
        <v>4800</v>
      </c>
      <c r="AN119" s="2"/>
      <c r="AZ119" s="70">
        <f t="shared" si="34"/>
        <v>0</v>
      </c>
      <c r="BA119" s="70">
        <f t="shared" si="35"/>
        <v>0</v>
      </c>
      <c r="BB119" s="70">
        <f t="shared" si="36"/>
        <v>0</v>
      </c>
      <c r="BC119" s="70">
        <f t="shared" si="37"/>
        <v>0</v>
      </c>
      <c r="BD119" s="70">
        <f t="shared" si="38"/>
        <v>0</v>
      </c>
      <c r="BE119" s="70">
        <f t="shared" si="39"/>
        <v>0</v>
      </c>
      <c r="BF119" s="70">
        <f t="shared" si="40"/>
        <v>0</v>
      </c>
      <c r="BG119" s="70">
        <f t="shared" si="41"/>
        <v>0</v>
      </c>
      <c r="BH119" s="70">
        <f t="shared" si="42"/>
        <v>0</v>
      </c>
      <c r="BI119" s="70">
        <f t="shared" si="43"/>
        <v>0</v>
      </c>
      <c r="BJ119" s="70">
        <f t="shared" si="44"/>
        <v>0</v>
      </c>
      <c r="BK119" s="70">
        <f t="shared" si="45"/>
        <v>0</v>
      </c>
      <c r="BL119" s="82"/>
      <c r="BM119" s="70">
        <f t="shared" si="46"/>
        <v>0</v>
      </c>
      <c r="BN119" s="70">
        <f t="shared" si="47"/>
        <v>1200</v>
      </c>
      <c r="BO119" s="70"/>
      <c r="BP119" s="70">
        <f t="shared" si="48"/>
        <v>0</v>
      </c>
      <c r="BQ119" s="70">
        <f t="shared" si="49"/>
        <v>0</v>
      </c>
      <c r="BR119" s="70">
        <f t="shared" si="50"/>
        <v>0</v>
      </c>
      <c r="BS119" s="70">
        <f t="shared" si="51"/>
        <v>0</v>
      </c>
      <c r="BT119" s="70">
        <f t="shared" si="52"/>
        <v>0</v>
      </c>
      <c r="BU119" s="70">
        <f t="shared" si="53"/>
        <v>0</v>
      </c>
      <c r="BV119" s="70">
        <f t="shared" si="54"/>
        <v>0</v>
      </c>
      <c r="BW119" s="70">
        <f t="shared" si="55"/>
        <v>0</v>
      </c>
      <c r="BX119" s="70">
        <f t="shared" si="56"/>
        <v>0</v>
      </c>
      <c r="BY119" s="70">
        <f t="shared" si="57"/>
        <v>1200</v>
      </c>
      <c r="BZ119" s="70">
        <f t="shared" si="58"/>
        <v>0</v>
      </c>
      <c r="CA119" s="70">
        <f t="shared" si="59"/>
        <v>2400</v>
      </c>
      <c r="CB119" s="70">
        <f t="shared" si="60"/>
        <v>0</v>
      </c>
      <c r="CC119" s="70">
        <f t="shared" si="61"/>
        <v>0</v>
      </c>
    </row>
    <row r="120" spans="1:81" ht="20.25" customHeight="1" x14ac:dyDescent="0.25">
      <c r="A120" s="100" t="s">
        <v>28</v>
      </c>
      <c r="B120" s="22">
        <v>191</v>
      </c>
      <c r="C120" s="23" t="s">
        <v>53</v>
      </c>
      <c r="D120" s="29" t="s">
        <v>99</v>
      </c>
      <c r="E120" s="22" t="s">
        <v>4</v>
      </c>
      <c r="F120" s="35"/>
      <c r="G120" s="42"/>
      <c r="H120" s="48"/>
      <c r="I120" s="35"/>
      <c r="J120" s="35">
        <v>1</v>
      </c>
      <c r="K120" s="35">
        <v>1</v>
      </c>
      <c r="L120" s="35">
        <v>1</v>
      </c>
      <c r="M120" s="35">
        <v>1</v>
      </c>
      <c r="N120" s="35">
        <v>1</v>
      </c>
      <c r="O120" s="35">
        <v>1</v>
      </c>
      <c r="P120" s="35">
        <v>1</v>
      </c>
      <c r="Q120" s="35">
        <v>1</v>
      </c>
      <c r="R120" s="35">
        <v>1</v>
      </c>
      <c r="S120" s="49"/>
      <c r="T120" s="48">
        <v>2</v>
      </c>
      <c r="U120" s="35"/>
      <c r="V120" s="72"/>
      <c r="W120" s="35">
        <v>1</v>
      </c>
      <c r="X120" s="35"/>
      <c r="Y120" s="35">
        <v>1</v>
      </c>
      <c r="Z120" s="35">
        <v>1</v>
      </c>
      <c r="AA120" s="35">
        <v>1</v>
      </c>
      <c r="AB120" s="35">
        <v>1</v>
      </c>
      <c r="AC120" s="35"/>
      <c r="AD120" s="35"/>
      <c r="AE120" s="35">
        <v>1</v>
      </c>
      <c r="AF120" s="35">
        <v>1</v>
      </c>
      <c r="AG120" s="42">
        <v>1</v>
      </c>
      <c r="AH120" s="35"/>
      <c r="AI120" s="35">
        <v>1</v>
      </c>
      <c r="AJ120" s="35"/>
      <c r="AK120" s="36">
        <v>8600</v>
      </c>
      <c r="AL120" s="50">
        <f t="shared" si="32"/>
        <v>20</v>
      </c>
      <c r="AM120" s="25">
        <f t="shared" si="33"/>
        <v>172000</v>
      </c>
      <c r="AN120" s="2"/>
      <c r="AZ120" s="70">
        <f t="shared" si="34"/>
        <v>0</v>
      </c>
      <c r="BA120" s="70">
        <f t="shared" si="35"/>
        <v>0</v>
      </c>
      <c r="BB120" s="70">
        <f t="shared" si="36"/>
        <v>8600</v>
      </c>
      <c r="BC120" s="70">
        <f t="shared" si="37"/>
        <v>8600</v>
      </c>
      <c r="BD120" s="70">
        <f t="shared" si="38"/>
        <v>8600</v>
      </c>
      <c r="BE120" s="70">
        <f t="shared" si="39"/>
        <v>8600</v>
      </c>
      <c r="BF120" s="70">
        <f t="shared" si="40"/>
        <v>8600</v>
      </c>
      <c r="BG120" s="70">
        <f t="shared" si="41"/>
        <v>8600</v>
      </c>
      <c r="BH120" s="70">
        <f t="shared" si="42"/>
        <v>8600</v>
      </c>
      <c r="BI120" s="70">
        <f t="shared" si="43"/>
        <v>8600</v>
      </c>
      <c r="BJ120" s="70">
        <f t="shared" si="44"/>
        <v>8600</v>
      </c>
      <c r="BK120" s="70">
        <f t="shared" si="45"/>
        <v>0</v>
      </c>
      <c r="BL120" s="82"/>
      <c r="BM120" s="70">
        <f t="shared" si="46"/>
        <v>17200</v>
      </c>
      <c r="BN120" s="70">
        <f t="shared" si="47"/>
        <v>0</v>
      </c>
      <c r="BO120" s="70"/>
      <c r="BP120" s="70">
        <f t="shared" si="48"/>
        <v>8600</v>
      </c>
      <c r="BQ120" s="70">
        <f t="shared" si="49"/>
        <v>0</v>
      </c>
      <c r="BR120" s="70">
        <f t="shared" si="50"/>
        <v>8600</v>
      </c>
      <c r="BS120" s="70">
        <f t="shared" si="51"/>
        <v>8600</v>
      </c>
      <c r="BT120" s="70">
        <f t="shared" si="52"/>
        <v>8600</v>
      </c>
      <c r="BU120" s="70">
        <f t="shared" si="53"/>
        <v>8600</v>
      </c>
      <c r="BV120" s="70">
        <f t="shared" si="54"/>
        <v>0</v>
      </c>
      <c r="BW120" s="70">
        <f t="shared" si="55"/>
        <v>0</v>
      </c>
      <c r="BX120" s="70">
        <f t="shared" si="56"/>
        <v>8600</v>
      </c>
      <c r="BY120" s="70">
        <f t="shared" si="57"/>
        <v>8600</v>
      </c>
      <c r="BZ120" s="70">
        <f t="shared" si="58"/>
        <v>8600</v>
      </c>
      <c r="CA120" s="70">
        <f t="shared" si="59"/>
        <v>0</v>
      </c>
      <c r="CB120" s="70">
        <f t="shared" si="60"/>
        <v>8600</v>
      </c>
      <c r="CC120" s="70">
        <f t="shared" si="61"/>
        <v>0</v>
      </c>
    </row>
    <row r="121" spans="1:81" ht="18" customHeight="1" x14ac:dyDescent="0.25">
      <c r="A121" s="100" t="s">
        <v>28</v>
      </c>
      <c r="B121" s="22">
        <v>192</v>
      </c>
      <c r="C121" s="23" t="s">
        <v>54</v>
      </c>
      <c r="D121" s="29" t="s">
        <v>99</v>
      </c>
      <c r="E121" s="22" t="s">
        <v>4</v>
      </c>
      <c r="F121" s="35"/>
      <c r="G121" s="42"/>
      <c r="H121" s="48"/>
      <c r="I121" s="35"/>
      <c r="J121" s="35"/>
      <c r="K121" s="35"/>
      <c r="L121" s="35"/>
      <c r="M121" s="35"/>
      <c r="N121" s="35"/>
      <c r="O121" s="35"/>
      <c r="P121" s="35"/>
      <c r="Q121" s="35"/>
      <c r="R121" s="35"/>
      <c r="S121" s="49"/>
      <c r="T121" s="48"/>
      <c r="U121" s="35">
        <v>1</v>
      </c>
      <c r="V121" s="72"/>
      <c r="W121" s="35"/>
      <c r="X121" s="35"/>
      <c r="Y121" s="35"/>
      <c r="Z121" s="35"/>
      <c r="AA121" s="35"/>
      <c r="AB121" s="35"/>
      <c r="AC121" s="35"/>
      <c r="AD121" s="35"/>
      <c r="AE121" s="35"/>
      <c r="AF121" s="35"/>
      <c r="AG121" s="42"/>
      <c r="AH121" s="35"/>
      <c r="AI121" s="35"/>
      <c r="AJ121" s="35"/>
      <c r="AK121" s="36">
        <v>5000</v>
      </c>
      <c r="AL121" s="50">
        <f t="shared" si="32"/>
        <v>1</v>
      </c>
      <c r="AM121" s="25">
        <f t="shared" si="33"/>
        <v>5000</v>
      </c>
      <c r="AN121" s="2"/>
      <c r="AZ121" s="70">
        <f t="shared" si="34"/>
        <v>0</v>
      </c>
      <c r="BA121" s="70">
        <f t="shared" si="35"/>
        <v>0</v>
      </c>
      <c r="BB121" s="70">
        <f t="shared" si="36"/>
        <v>0</v>
      </c>
      <c r="BC121" s="70">
        <f t="shared" si="37"/>
        <v>0</v>
      </c>
      <c r="BD121" s="70">
        <f t="shared" si="38"/>
        <v>0</v>
      </c>
      <c r="BE121" s="70">
        <f t="shared" si="39"/>
        <v>0</v>
      </c>
      <c r="BF121" s="70">
        <f t="shared" si="40"/>
        <v>0</v>
      </c>
      <c r="BG121" s="70">
        <f t="shared" si="41"/>
        <v>0</v>
      </c>
      <c r="BH121" s="70">
        <f t="shared" si="42"/>
        <v>0</v>
      </c>
      <c r="BI121" s="70">
        <f t="shared" si="43"/>
        <v>0</v>
      </c>
      <c r="BJ121" s="70">
        <f t="shared" si="44"/>
        <v>0</v>
      </c>
      <c r="BK121" s="70">
        <f t="shared" si="45"/>
        <v>0</v>
      </c>
      <c r="BL121" s="82"/>
      <c r="BM121" s="70">
        <f t="shared" si="46"/>
        <v>0</v>
      </c>
      <c r="BN121" s="70">
        <f t="shared" si="47"/>
        <v>5000</v>
      </c>
      <c r="BO121" s="70"/>
      <c r="BP121" s="70">
        <f t="shared" si="48"/>
        <v>0</v>
      </c>
      <c r="BQ121" s="70">
        <f t="shared" si="49"/>
        <v>0</v>
      </c>
      <c r="BR121" s="70">
        <f t="shared" si="50"/>
        <v>0</v>
      </c>
      <c r="BS121" s="70">
        <f t="shared" si="51"/>
        <v>0</v>
      </c>
      <c r="BT121" s="70">
        <f t="shared" si="52"/>
        <v>0</v>
      </c>
      <c r="BU121" s="70">
        <f t="shared" si="53"/>
        <v>0</v>
      </c>
      <c r="BV121" s="70">
        <f t="shared" si="54"/>
        <v>0</v>
      </c>
      <c r="BW121" s="70">
        <f t="shared" si="55"/>
        <v>0</v>
      </c>
      <c r="BX121" s="70">
        <f t="shared" si="56"/>
        <v>0</v>
      </c>
      <c r="BY121" s="70">
        <f t="shared" si="57"/>
        <v>0</v>
      </c>
      <c r="BZ121" s="70">
        <f t="shared" si="58"/>
        <v>0</v>
      </c>
      <c r="CA121" s="70">
        <f t="shared" si="59"/>
        <v>0</v>
      </c>
      <c r="CB121" s="70">
        <f t="shared" si="60"/>
        <v>0</v>
      </c>
      <c r="CC121" s="70">
        <f t="shared" si="61"/>
        <v>0</v>
      </c>
    </row>
    <row r="122" spans="1:81" ht="18" customHeight="1" x14ac:dyDescent="0.25">
      <c r="A122" s="100" t="s">
        <v>28</v>
      </c>
      <c r="B122" s="22">
        <v>193</v>
      </c>
      <c r="C122" s="23" t="s">
        <v>55</v>
      </c>
      <c r="D122" s="29" t="s">
        <v>99</v>
      </c>
      <c r="E122" s="22" t="s">
        <v>4</v>
      </c>
      <c r="F122" s="35"/>
      <c r="G122" s="42"/>
      <c r="H122" s="48"/>
      <c r="I122" s="35"/>
      <c r="J122" s="35"/>
      <c r="K122" s="35"/>
      <c r="L122" s="35"/>
      <c r="M122" s="35"/>
      <c r="N122" s="35"/>
      <c r="O122" s="35"/>
      <c r="P122" s="35"/>
      <c r="Q122" s="35"/>
      <c r="R122" s="35"/>
      <c r="S122" s="49"/>
      <c r="T122" s="48"/>
      <c r="U122" s="35">
        <v>1</v>
      </c>
      <c r="V122" s="72"/>
      <c r="W122" s="35"/>
      <c r="X122" s="35"/>
      <c r="Y122" s="35"/>
      <c r="Z122" s="35"/>
      <c r="AA122" s="35"/>
      <c r="AB122" s="35"/>
      <c r="AC122" s="35"/>
      <c r="AD122" s="35"/>
      <c r="AE122" s="35"/>
      <c r="AF122" s="35"/>
      <c r="AG122" s="42"/>
      <c r="AH122" s="35"/>
      <c r="AI122" s="35"/>
      <c r="AJ122" s="35"/>
      <c r="AK122" s="36">
        <v>7000</v>
      </c>
      <c r="AL122" s="50">
        <f t="shared" si="32"/>
        <v>1</v>
      </c>
      <c r="AM122" s="25">
        <f t="shared" si="33"/>
        <v>7000</v>
      </c>
      <c r="AN122" s="2"/>
      <c r="AZ122" s="70">
        <f t="shared" si="34"/>
        <v>0</v>
      </c>
      <c r="BA122" s="70">
        <f t="shared" si="35"/>
        <v>0</v>
      </c>
      <c r="BB122" s="70">
        <f t="shared" si="36"/>
        <v>0</v>
      </c>
      <c r="BC122" s="70">
        <f t="shared" si="37"/>
        <v>0</v>
      </c>
      <c r="BD122" s="70">
        <f t="shared" si="38"/>
        <v>0</v>
      </c>
      <c r="BE122" s="70">
        <f t="shared" si="39"/>
        <v>0</v>
      </c>
      <c r="BF122" s="70">
        <f t="shared" si="40"/>
        <v>0</v>
      </c>
      <c r="BG122" s="70">
        <f t="shared" si="41"/>
        <v>0</v>
      </c>
      <c r="BH122" s="70">
        <f t="shared" si="42"/>
        <v>0</v>
      </c>
      <c r="BI122" s="70">
        <f t="shared" si="43"/>
        <v>0</v>
      </c>
      <c r="BJ122" s="70">
        <f t="shared" si="44"/>
        <v>0</v>
      </c>
      <c r="BK122" s="70">
        <f t="shared" si="45"/>
        <v>0</v>
      </c>
      <c r="BL122" s="82"/>
      <c r="BM122" s="70">
        <f t="shared" si="46"/>
        <v>0</v>
      </c>
      <c r="BN122" s="70">
        <f t="shared" si="47"/>
        <v>7000</v>
      </c>
      <c r="BO122" s="70"/>
      <c r="BP122" s="70">
        <f t="shared" si="48"/>
        <v>0</v>
      </c>
      <c r="BQ122" s="70">
        <f t="shared" si="49"/>
        <v>0</v>
      </c>
      <c r="BR122" s="70">
        <f t="shared" si="50"/>
        <v>0</v>
      </c>
      <c r="BS122" s="70">
        <f t="shared" si="51"/>
        <v>0</v>
      </c>
      <c r="BT122" s="70">
        <f t="shared" si="52"/>
        <v>0</v>
      </c>
      <c r="BU122" s="70">
        <f t="shared" si="53"/>
        <v>0</v>
      </c>
      <c r="BV122" s="70">
        <f t="shared" si="54"/>
        <v>0</v>
      </c>
      <c r="BW122" s="70">
        <f t="shared" si="55"/>
        <v>0</v>
      </c>
      <c r="BX122" s="70">
        <f t="shared" si="56"/>
        <v>0</v>
      </c>
      <c r="BY122" s="70">
        <f t="shared" si="57"/>
        <v>0</v>
      </c>
      <c r="BZ122" s="70">
        <f t="shared" si="58"/>
        <v>0</v>
      </c>
      <c r="CA122" s="70">
        <f t="shared" si="59"/>
        <v>0</v>
      </c>
      <c r="CB122" s="70">
        <f t="shared" si="60"/>
        <v>0</v>
      </c>
      <c r="CC122" s="70">
        <f t="shared" si="61"/>
        <v>0</v>
      </c>
    </row>
    <row r="123" spans="1:81" ht="18" customHeight="1" x14ac:dyDescent="0.25">
      <c r="A123" s="100" t="s">
        <v>182</v>
      </c>
      <c r="B123" s="22">
        <v>195</v>
      </c>
      <c r="C123" s="23" t="s">
        <v>323</v>
      </c>
      <c r="D123" s="29"/>
      <c r="E123" s="22" t="s">
        <v>4</v>
      </c>
      <c r="F123" s="35"/>
      <c r="G123" s="42"/>
      <c r="H123" s="48"/>
      <c r="I123" s="35"/>
      <c r="J123" s="35"/>
      <c r="K123" s="35"/>
      <c r="L123" s="35"/>
      <c r="M123" s="35"/>
      <c r="N123" s="35"/>
      <c r="O123" s="35"/>
      <c r="P123" s="35"/>
      <c r="Q123" s="35"/>
      <c r="R123" s="35"/>
      <c r="S123" s="49"/>
      <c r="T123" s="48"/>
      <c r="U123" s="35">
        <v>1</v>
      </c>
      <c r="V123" s="72"/>
      <c r="W123" s="35"/>
      <c r="X123" s="35"/>
      <c r="Y123" s="35"/>
      <c r="Z123" s="35"/>
      <c r="AA123" s="35"/>
      <c r="AB123" s="35"/>
      <c r="AC123" s="35"/>
      <c r="AD123" s="35"/>
      <c r="AE123" s="35"/>
      <c r="AF123" s="35"/>
      <c r="AG123" s="42"/>
      <c r="AH123" s="35"/>
      <c r="AI123" s="35"/>
      <c r="AJ123" s="35"/>
      <c r="AK123" s="36">
        <v>35000</v>
      </c>
      <c r="AL123" s="50">
        <f t="shared" si="32"/>
        <v>1</v>
      </c>
      <c r="AM123" s="25">
        <f t="shared" si="33"/>
        <v>35000</v>
      </c>
      <c r="AN123" s="2"/>
      <c r="AZ123" s="70">
        <f t="shared" si="34"/>
        <v>0</v>
      </c>
      <c r="BA123" s="70">
        <f t="shared" si="35"/>
        <v>0</v>
      </c>
      <c r="BB123" s="70">
        <f t="shared" si="36"/>
        <v>0</v>
      </c>
      <c r="BC123" s="70">
        <f t="shared" si="37"/>
        <v>0</v>
      </c>
      <c r="BD123" s="70">
        <f t="shared" si="38"/>
        <v>0</v>
      </c>
      <c r="BE123" s="70">
        <f t="shared" si="39"/>
        <v>0</v>
      </c>
      <c r="BF123" s="70">
        <f t="shared" si="40"/>
        <v>0</v>
      </c>
      <c r="BG123" s="70">
        <f t="shared" si="41"/>
        <v>0</v>
      </c>
      <c r="BH123" s="70">
        <f t="shared" si="42"/>
        <v>0</v>
      </c>
      <c r="BI123" s="70">
        <f t="shared" si="43"/>
        <v>0</v>
      </c>
      <c r="BJ123" s="70">
        <f t="shared" si="44"/>
        <v>0</v>
      </c>
      <c r="BK123" s="70">
        <f t="shared" si="45"/>
        <v>0</v>
      </c>
      <c r="BL123" s="82"/>
      <c r="BM123" s="70">
        <f t="shared" si="46"/>
        <v>0</v>
      </c>
      <c r="BN123" s="70">
        <f t="shared" si="47"/>
        <v>35000</v>
      </c>
      <c r="BO123" s="70"/>
      <c r="BP123" s="70">
        <f t="shared" si="48"/>
        <v>0</v>
      </c>
      <c r="BQ123" s="70">
        <f t="shared" si="49"/>
        <v>0</v>
      </c>
      <c r="BR123" s="70">
        <f t="shared" si="50"/>
        <v>0</v>
      </c>
      <c r="BS123" s="70">
        <f t="shared" si="51"/>
        <v>0</v>
      </c>
      <c r="BT123" s="70">
        <f t="shared" si="52"/>
        <v>0</v>
      </c>
      <c r="BU123" s="70">
        <f t="shared" si="53"/>
        <v>0</v>
      </c>
      <c r="BV123" s="70">
        <f t="shared" si="54"/>
        <v>0</v>
      </c>
      <c r="BW123" s="70">
        <f t="shared" si="55"/>
        <v>0</v>
      </c>
      <c r="BX123" s="70">
        <f t="shared" si="56"/>
        <v>0</v>
      </c>
      <c r="BY123" s="70">
        <f t="shared" si="57"/>
        <v>0</v>
      </c>
      <c r="BZ123" s="70">
        <f t="shared" si="58"/>
        <v>0</v>
      </c>
      <c r="CA123" s="70">
        <f t="shared" si="59"/>
        <v>0</v>
      </c>
      <c r="CB123" s="70">
        <f t="shared" si="60"/>
        <v>0</v>
      </c>
      <c r="CC123" s="70">
        <f t="shared" si="61"/>
        <v>0</v>
      </c>
    </row>
    <row r="124" spans="1:81" ht="18" customHeight="1" x14ac:dyDescent="0.25">
      <c r="A124" s="100" t="s">
        <v>182</v>
      </c>
      <c r="B124" s="22">
        <v>196</v>
      </c>
      <c r="C124" s="23" t="s">
        <v>243</v>
      </c>
      <c r="D124" s="29" t="s">
        <v>244</v>
      </c>
      <c r="E124" s="22" t="s">
        <v>4</v>
      </c>
      <c r="F124" s="35"/>
      <c r="G124" s="42"/>
      <c r="H124" s="48">
        <v>1</v>
      </c>
      <c r="I124" s="35"/>
      <c r="J124" s="35"/>
      <c r="K124" s="35"/>
      <c r="L124" s="35"/>
      <c r="M124" s="35"/>
      <c r="N124" s="35"/>
      <c r="O124" s="35"/>
      <c r="P124" s="35"/>
      <c r="Q124" s="35"/>
      <c r="R124" s="35"/>
      <c r="S124" s="49"/>
      <c r="T124" s="48"/>
      <c r="U124" s="35">
        <v>1</v>
      </c>
      <c r="V124" s="72"/>
      <c r="W124" s="35"/>
      <c r="X124" s="35"/>
      <c r="Y124" s="35"/>
      <c r="Z124" s="35"/>
      <c r="AA124" s="35"/>
      <c r="AB124" s="35"/>
      <c r="AC124" s="35"/>
      <c r="AD124" s="35"/>
      <c r="AE124" s="35"/>
      <c r="AF124" s="35"/>
      <c r="AG124" s="42"/>
      <c r="AH124" s="35"/>
      <c r="AI124" s="35"/>
      <c r="AJ124" s="35"/>
      <c r="AK124" s="36">
        <v>3500</v>
      </c>
      <c r="AL124" s="50">
        <f t="shared" si="32"/>
        <v>2</v>
      </c>
      <c r="AM124" s="25">
        <f t="shared" si="33"/>
        <v>7000</v>
      </c>
      <c r="AN124" s="2"/>
      <c r="AZ124" s="70">
        <f t="shared" si="34"/>
        <v>3500</v>
      </c>
      <c r="BA124" s="70">
        <f t="shared" si="35"/>
        <v>0</v>
      </c>
      <c r="BB124" s="70">
        <f t="shared" si="36"/>
        <v>0</v>
      </c>
      <c r="BC124" s="70">
        <f t="shared" si="37"/>
        <v>0</v>
      </c>
      <c r="BD124" s="70">
        <f t="shared" si="38"/>
        <v>0</v>
      </c>
      <c r="BE124" s="70">
        <f t="shared" si="39"/>
        <v>0</v>
      </c>
      <c r="BF124" s="70">
        <f t="shared" si="40"/>
        <v>0</v>
      </c>
      <c r="BG124" s="70">
        <f t="shared" si="41"/>
        <v>0</v>
      </c>
      <c r="BH124" s="70">
        <f t="shared" si="42"/>
        <v>0</v>
      </c>
      <c r="BI124" s="70">
        <f t="shared" si="43"/>
        <v>0</v>
      </c>
      <c r="BJ124" s="70">
        <f t="shared" si="44"/>
        <v>0</v>
      </c>
      <c r="BK124" s="70">
        <f t="shared" si="45"/>
        <v>0</v>
      </c>
      <c r="BL124" s="82"/>
      <c r="BM124" s="70">
        <f t="shared" si="46"/>
        <v>0</v>
      </c>
      <c r="BN124" s="70">
        <f t="shared" si="47"/>
        <v>3500</v>
      </c>
      <c r="BO124" s="70"/>
      <c r="BP124" s="70">
        <f t="shared" si="48"/>
        <v>0</v>
      </c>
      <c r="BQ124" s="70">
        <f t="shared" si="49"/>
        <v>0</v>
      </c>
      <c r="BR124" s="70">
        <f t="shared" si="50"/>
        <v>0</v>
      </c>
      <c r="BS124" s="70">
        <f t="shared" si="51"/>
        <v>0</v>
      </c>
      <c r="BT124" s="70">
        <f t="shared" si="52"/>
        <v>0</v>
      </c>
      <c r="BU124" s="70">
        <f t="shared" si="53"/>
        <v>0</v>
      </c>
      <c r="BV124" s="70">
        <f t="shared" si="54"/>
        <v>0</v>
      </c>
      <c r="BW124" s="70">
        <f t="shared" si="55"/>
        <v>0</v>
      </c>
      <c r="BX124" s="70">
        <f t="shared" si="56"/>
        <v>0</v>
      </c>
      <c r="BY124" s="70">
        <f t="shared" si="57"/>
        <v>0</v>
      </c>
      <c r="BZ124" s="70">
        <f t="shared" si="58"/>
        <v>0</v>
      </c>
      <c r="CA124" s="70">
        <f t="shared" si="59"/>
        <v>0</v>
      </c>
      <c r="CB124" s="70">
        <f t="shared" si="60"/>
        <v>0</v>
      </c>
      <c r="CC124" s="70">
        <f t="shared" si="61"/>
        <v>0</v>
      </c>
    </row>
    <row r="125" spans="1:81" ht="18" customHeight="1" x14ac:dyDescent="0.25">
      <c r="A125" s="100" t="s">
        <v>182</v>
      </c>
      <c r="B125" s="22">
        <v>197</v>
      </c>
      <c r="C125" s="23" t="s">
        <v>235</v>
      </c>
      <c r="D125" s="29" t="s">
        <v>241</v>
      </c>
      <c r="E125" s="22" t="s">
        <v>4</v>
      </c>
      <c r="F125" s="35"/>
      <c r="G125" s="42"/>
      <c r="H125" s="48">
        <v>1</v>
      </c>
      <c r="I125" s="35"/>
      <c r="J125" s="35"/>
      <c r="K125" s="35"/>
      <c r="L125" s="35"/>
      <c r="M125" s="35"/>
      <c r="N125" s="35"/>
      <c r="O125" s="35"/>
      <c r="P125" s="35"/>
      <c r="Q125" s="35"/>
      <c r="R125" s="35"/>
      <c r="S125" s="49"/>
      <c r="T125" s="48"/>
      <c r="U125" s="35">
        <v>1</v>
      </c>
      <c r="V125" s="72"/>
      <c r="W125" s="35"/>
      <c r="X125" s="35"/>
      <c r="Y125" s="35"/>
      <c r="Z125" s="35"/>
      <c r="AA125" s="35"/>
      <c r="AB125" s="35"/>
      <c r="AC125" s="35"/>
      <c r="AD125" s="35"/>
      <c r="AE125" s="35"/>
      <c r="AF125" s="35"/>
      <c r="AG125" s="42"/>
      <c r="AH125" s="35"/>
      <c r="AI125" s="35"/>
      <c r="AJ125" s="35"/>
      <c r="AK125" s="36">
        <v>35000</v>
      </c>
      <c r="AL125" s="50">
        <f t="shared" si="32"/>
        <v>2</v>
      </c>
      <c r="AM125" s="25">
        <f t="shared" si="33"/>
        <v>70000</v>
      </c>
      <c r="AN125" s="2"/>
      <c r="AZ125" s="70">
        <f t="shared" si="34"/>
        <v>35000</v>
      </c>
      <c r="BA125" s="70">
        <f t="shared" si="35"/>
        <v>0</v>
      </c>
      <c r="BB125" s="70">
        <f t="shared" si="36"/>
        <v>0</v>
      </c>
      <c r="BC125" s="70">
        <f t="shared" si="37"/>
        <v>0</v>
      </c>
      <c r="BD125" s="70">
        <f t="shared" si="38"/>
        <v>0</v>
      </c>
      <c r="BE125" s="70">
        <f t="shared" si="39"/>
        <v>0</v>
      </c>
      <c r="BF125" s="70">
        <f t="shared" si="40"/>
        <v>0</v>
      </c>
      <c r="BG125" s="70">
        <f t="shared" si="41"/>
        <v>0</v>
      </c>
      <c r="BH125" s="70">
        <f t="shared" si="42"/>
        <v>0</v>
      </c>
      <c r="BI125" s="70">
        <f t="shared" si="43"/>
        <v>0</v>
      </c>
      <c r="BJ125" s="70">
        <f t="shared" si="44"/>
        <v>0</v>
      </c>
      <c r="BK125" s="70">
        <f t="shared" si="45"/>
        <v>0</v>
      </c>
      <c r="BL125" s="82"/>
      <c r="BM125" s="70">
        <f t="shared" si="46"/>
        <v>0</v>
      </c>
      <c r="BN125" s="70">
        <f t="shared" si="47"/>
        <v>35000</v>
      </c>
      <c r="BO125" s="70"/>
      <c r="BP125" s="70">
        <f t="shared" si="48"/>
        <v>0</v>
      </c>
      <c r="BQ125" s="70">
        <f t="shared" si="49"/>
        <v>0</v>
      </c>
      <c r="BR125" s="70">
        <f t="shared" si="50"/>
        <v>0</v>
      </c>
      <c r="BS125" s="70">
        <f t="shared" si="51"/>
        <v>0</v>
      </c>
      <c r="BT125" s="70">
        <f t="shared" si="52"/>
        <v>0</v>
      </c>
      <c r="BU125" s="70">
        <f t="shared" si="53"/>
        <v>0</v>
      </c>
      <c r="BV125" s="70">
        <f t="shared" si="54"/>
        <v>0</v>
      </c>
      <c r="BW125" s="70">
        <f t="shared" si="55"/>
        <v>0</v>
      </c>
      <c r="BX125" s="70">
        <f t="shared" si="56"/>
        <v>0</v>
      </c>
      <c r="BY125" s="70">
        <f t="shared" si="57"/>
        <v>0</v>
      </c>
      <c r="BZ125" s="70">
        <f t="shared" si="58"/>
        <v>0</v>
      </c>
      <c r="CA125" s="70">
        <f t="shared" si="59"/>
        <v>0</v>
      </c>
      <c r="CB125" s="70">
        <f t="shared" si="60"/>
        <v>0</v>
      </c>
      <c r="CC125" s="70">
        <f t="shared" si="61"/>
        <v>0</v>
      </c>
    </row>
    <row r="126" spans="1:81" ht="45" x14ac:dyDescent="0.25">
      <c r="A126" s="100"/>
      <c r="B126" s="22">
        <v>198</v>
      </c>
      <c r="C126" s="97" t="s">
        <v>298</v>
      </c>
      <c r="D126" s="29" t="s">
        <v>300</v>
      </c>
      <c r="E126" s="22" t="s">
        <v>4</v>
      </c>
      <c r="F126" s="35"/>
      <c r="G126" s="42"/>
      <c r="H126" s="48"/>
      <c r="I126" s="35"/>
      <c r="J126" s="35"/>
      <c r="K126" s="35"/>
      <c r="L126" s="35"/>
      <c r="M126" s="35"/>
      <c r="N126" s="35"/>
      <c r="O126" s="35"/>
      <c r="P126" s="35"/>
      <c r="Q126" s="35"/>
      <c r="R126" s="35"/>
      <c r="S126" s="49"/>
      <c r="T126" s="48"/>
      <c r="U126" s="35">
        <v>1</v>
      </c>
      <c r="V126" s="72"/>
      <c r="W126" s="35"/>
      <c r="X126" s="35"/>
      <c r="Y126" s="35"/>
      <c r="Z126" s="35"/>
      <c r="AA126" s="35"/>
      <c r="AB126" s="35"/>
      <c r="AC126" s="35"/>
      <c r="AD126" s="35"/>
      <c r="AE126" s="35"/>
      <c r="AF126" s="35"/>
      <c r="AG126" s="42"/>
      <c r="AH126" s="35"/>
      <c r="AI126" s="35"/>
      <c r="AJ126" s="35"/>
      <c r="AK126" s="36">
        <v>6500</v>
      </c>
      <c r="AL126" s="50">
        <f t="shared" si="32"/>
        <v>1</v>
      </c>
      <c r="AM126" s="25">
        <f t="shared" si="33"/>
        <v>6500</v>
      </c>
      <c r="AN126" s="2"/>
      <c r="AZ126" s="70"/>
      <c r="BA126" s="70">
        <f t="shared" si="35"/>
        <v>0</v>
      </c>
      <c r="BB126" s="70">
        <f t="shared" si="36"/>
        <v>0</v>
      </c>
      <c r="BC126" s="70">
        <f t="shared" si="37"/>
        <v>0</v>
      </c>
      <c r="BD126" s="70">
        <f t="shared" si="38"/>
        <v>0</v>
      </c>
      <c r="BE126" s="70">
        <f t="shared" si="39"/>
        <v>0</v>
      </c>
      <c r="BF126" s="70">
        <f t="shared" si="40"/>
        <v>0</v>
      </c>
      <c r="BG126" s="70">
        <f t="shared" si="41"/>
        <v>0</v>
      </c>
      <c r="BH126" s="70">
        <f t="shared" si="42"/>
        <v>0</v>
      </c>
      <c r="BI126" s="70">
        <f t="shared" si="43"/>
        <v>0</v>
      </c>
      <c r="BJ126" s="70">
        <f t="shared" si="44"/>
        <v>0</v>
      </c>
      <c r="BK126" s="70">
        <f t="shared" si="45"/>
        <v>0</v>
      </c>
      <c r="BL126" s="82"/>
      <c r="BM126" s="70">
        <f t="shared" si="46"/>
        <v>0</v>
      </c>
      <c r="BN126" s="70">
        <f t="shared" si="47"/>
        <v>6500</v>
      </c>
      <c r="BO126" s="70"/>
      <c r="BP126" s="70">
        <f t="shared" si="48"/>
        <v>0</v>
      </c>
      <c r="BQ126" s="70">
        <f t="shared" si="49"/>
        <v>0</v>
      </c>
      <c r="BR126" s="70">
        <f t="shared" si="50"/>
        <v>0</v>
      </c>
      <c r="BS126" s="70">
        <f t="shared" si="51"/>
        <v>0</v>
      </c>
      <c r="BT126" s="70">
        <f t="shared" si="52"/>
        <v>0</v>
      </c>
      <c r="BU126" s="70">
        <f t="shared" si="53"/>
        <v>0</v>
      </c>
      <c r="BV126" s="70">
        <f t="shared" si="54"/>
        <v>0</v>
      </c>
      <c r="BW126" s="70">
        <f t="shared" si="55"/>
        <v>0</v>
      </c>
      <c r="BX126" s="70">
        <f t="shared" si="56"/>
        <v>0</v>
      </c>
      <c r="BY126" s="70">
        <f t="shared" si="57"/>
        <v>0</v>
      </c>
      <c r="BZ126" s="70">
        <f t="shared" si="58"/>
        <v>0</v>
      </c>
      <c r="CA126" s="70">
        <f t="shared" si="59"/>
        <v>0</v>
      </c>
      <c r="CB126" s="70">
        <f t="shared" si="60"/>
        <v>0</v>
      </c>
      <c r="CC126" s="70">
        <f t="shared" si="61"/>
        <v>0</v>
      </c>
    </row>
    <row r="127" spans="1:81" ht="45" x14ac:dyDescent="0.25">
      <c r="A127" s="100"/>
      <c r="B127" s="22">
        <v>199</v>
      </c>
      <c r="C127" s="97" t="s">
        <v>299</v>
      </c>
      <c r="D127" s="29" t="s">
        <v>301</v>
      </c>
      <c r="E127" s="22" t="s">
        <v>4</v>
      </c>
      <c r="F127" s="35"/>
      <c r="G127" s="42"/>
      <c r="H127" s="48"/>
      <c r="I127" s="35"/>
      <c r="J127" s="35"/>
      <c r="K127" s="35"/>
      <c r="L127" s="35"/>
      <c r="M127" s="35"/>
      <c r="N127" s="35"/>
      <c r="O127" s="35"/>
      <c r="P127" s="35"/>
      <c r="Q127" s="35"/>
      <c r="R127" s="35"/>
      <c r="S127" s="49"/>
      <c r="T127" s="48"/>
      <c r="U127" s="35">
        <v>1</v>
      </c>
      <c r="V127" s="72"/>
      <c r="W127" s="35"/>
      <c r="X127" s="35"/>
      <c r="Y127" s="35"/>
      <c r="Z127" s="35"/>
      <c r="AA127" s="35"/>
      <c r="AB127" s="35"/>
      <c r="AC127" s="35"/>
      <c r="AD127" s="35"/>
      <c r="AE127" s="35"/>
      <c r="AF127" s="35"/>
      <c r="AG127" s="42"/>
      <c r="AH127" s="35"/>
      <c r="AI127" s="35"/>
      <c r="AJ127" s="35"/>
      <c r="AK127" s="36">
        <v>8500</v>
      </c>
      <c r="AL127" s="50">
        <f t="shared" si="32"/>
        <v>1</v>
      </c>
      <c r="AM127" s="25">
        <f t="shared" si="33"/>
        <v>8500</v>
      </c>
      <c r="AN127" s="2"/>
      <c r="AZ127" s="70"/>
      <c r="BA127" s="70">
        <f t="shared" si="35"/>
        <v>0</v>
      </c>
      <c r="BB127" s="70">
        <f t="shared" si="36"/>
        <v>0</v>
      </c>
      <c r="BC127" s="70">
        <f t="shared" si="37"/>
        <v>0</v>
      </c>
      <c r="BD127" s="70">
        <f t="shared" si="38"/>
        <v>0</v>
      </c>
      <c r="BE127" s="70">
        <f t="shared" si="39"/>
        <v>0</v>
      </c>
      <c r="BF127" s="70">
        <f t="shared" si="40"/>
        <v>0</v>
      </c>
      <c r="BG127" s="70">
        <f t="shared" si="41"/>
        <v>0</v>
      </c>
      <c r="BH127" s="70">
        <f t="shared" si="42"/>
        <v>0</v>
      </c>
      <c r="BI127" s="70">
        <f t="shared" si="43"/>
        <v>0</v>
      </c>
      <c r="BJ127" s="70">
        <f t="shared" si="44"/>
        <v>0</v>
      </c>
      <c r="BK127" s="70">
        <f t="shared" si="45"/>
        <v>0</v>
      </c>
      <c r="BL127" s="82"/>
      <c r="BM127" s="70">
        <f t="shared" si="46"/>
        <v>0</v>
      </c>
      <c r="BN127" s="70">
        <f t="shared" si="47"/>
        <v>8500</v>
      </c>
      <c r="BO127" s="70"/>
      <c r="BP127" s="70">
        <f t="shared" si="48"/>
        <v>0</v>
      </c>
      <c r="BQ127" s="70">
        <f t="shared" si="49"/>
        <v>0</v>
      </c>
      <c r="BR127" s="70">
        <f t="shared" si="50"/>
        <v>0</v>
      </c>
      <c r="BS127" s="70">
        <f t="shared" si="51"/>
        <v>0</v>
      </c>
      <c r="BT127" s="70">
        <f t="shared" si="52"/>
        <v>0</v>
      </c>
      <c r="BU127" s="70">
        <f t="shared" si="53"/>
        <v>0</v>
      </c>
      <c r="BV127" s="70">
        <f t="shared" si="54"/>
        <v>0</v>
      </c>
      <c r="BW127" s="70">
        <f t="shared" si="55"/>
        <v>0</v>
      </c>
      <c r="BX127" s="70">
        <f t="shared" si="56"/>
        <v>0</v>
      </c>
      <c r="BY127" s="70">
        <f t="shared" si="57"/>
        <v>0</v>
      </c>
      <c r="BZ127" s="70">
        <f t="shared" si="58"/>
        <v>0</v>
      </c>
      <c r="CA127" s="70">
        <f t="shared" si="59"/>
        <v>0</v>
      </c>
      <c r="CB127" s="70">
        <f t="shared" si="60"/>
        <v>0</v>
      </c>
      <c r="CC127" s="70">
        <f t="shared" si="61"/>
        <v>0</v>
      </c>
    </row>
    <row r="128" spans="1:81" ht="35.25" customHeight="1" thickBot="1" x14ac:dyDescent="0.3">
      <c r="A128" s="100" t="s">
        <v>108</v>
      </c>
      <c r="B128" s="22">
        <v>202</v>
      </c>
      <c r="C128" s="97" t="s">
        <v>77</v>
      </c>
      <c r="D128" s="29" t="s">
        <v>155</v>
      </c>
      <c r="E128" s="22" t="s">
        <v>242</v>
      </c>
      <c r="F128" s="35"/>
      <c r="G128" s="42"/>
      <c r="H128" s="48"/>
      <c r="I128" s="35"/>
      <c r="J128" s="35"/>
      <c r="K128" s="35"/>
      <c r="L128" s="35"/>
      <c r="M128" s="35"/>
      <c r="N128" s="35"/>
      <c r="O128" s="35"/>
      <c r="P128" s="35"/>
      <c r="Q128" s="35"/>
      <c r="R128" s="35"/>
      <c r="S128" s="49"/>
      <c r="T128" s="48"/>
      <c r="U128" s="35">
        <v>150</v>
      </c>
      <c r="V128" s="72"/>
      <c r="W128" s="35"/>
      <c r="X128" s="35"/>
      <c r="Y128" s="35"/>
      <c r="Z128" s="35"/>
      <c r="AA128" s="35"/>
      <c r="AB128" s="35"/>
      <c r="AC128" s="35"/>
      <c r="AD128" s="35"/>
      <c r="AE128" s="35"/>
      <c r="AF128" s="35"/>
      <c r="AG128" s="42"/>
      <c r="AH128" s="35"/>
      <c r="AI128" s="35"/>
      <c r="AJ128" s="35"/>
      <c r="AK128" s="36">
        <v>100</v>
      </c>
      <c r="AL128" s="50">
        <f t="shared" si="32"/>
        <v>150</v>
      </c>
      <c r="AM128" s="25">
        <f t="shared" si="33"/>
        <v>15000</v>
      </c>
      <c r="AN128" s="2"/>
      <c r="AZ128" s="70">
        <f t="shared" si="34"/>
        <v>0</v>
      </c>
      <c r="BA128" s="70">
        <f t="shared" si="35"/>
        <v>0</v>
      </c>
      <c r="BB128" s="70">
        <f t="shared" si="36"/>
        <v>0</v>
      </c>
      <c r="BC128" s="70">
        <f t="shared" si="37"/>
        <v>0</v>
      </c>
      <c r="BD128" s="70">
        <f t="shared" si="38"/>
        <v>0</v>
      </c>
      <c r="BE128" s="70">
        <f t="shared" si="39"/>
        <v>0</v>
      </c>
      <c r="BF128" s="70">
        <f t="shared" si="40"/>
        <v>0</v>
      </c>
      <c r="BG128" s="70">
        <f t="shared" si="41"/>
        <v>0</v>
      </c>
      <c r="BH128" s="70">
        <f t="shared" si="42"/>
        <v>0</v>
      </c>
      <c r="BI128" s="70">
        <f t="shared" si="43"/>
        <v>0</v>
      </c>
      <c r="BJ128" s="70">
        <f t="shared" si="44"/>
        <v>0</v>
      </c>
      <c r="BK128" s="70">
        <f t="shared" si="45"/>
        <v>0</v>
      </c>
      <c r="BL128" s="82"/>
      <c r="BM128" s="70">
        <f t="shared" si="46"/>
        <v>0</v>
      </c>
      <c r="BN128" s="70">
        <f t="shared" si="47"/>
        <v>15000</v>
      </c>
      <c r="BO128" s="70"/>
      <c r="BP128" s="70">
        <f t="shared" si="48"/>
        <v>0</v>
      </c>
      <c r="BQ128" s="70">
        <f t="shared" si="49"/>
        <v>0</v>
      </c>
      <c r="BR128" s="70">
        <f t="shared" si="50"/>
        <v>0</v>
      </c>
      <c r="BS128" s="70">
        <f t="shared" si="51"/>
        <v>0</v>
      </c>
      <c r="BT128" s="70">
        <f t="shared" si="52"/>
        <v>0</v>
      </c>
      <c r="BU128" s="70">
        <f t="shared" si="53"/>
        <v>0</v>
      </c>
      <c r="BV128" s="70">
        <f t="shared" si="54"/>
        <v>0</v>
      </c>
      <c r="BW128" s="70">
        <f t="shared" si="55"/>
        <v>0</v>
      </c>
      <c r="BX128" s="70">
        <f t="shared" si="56"/>
        <v>0</v>
      </c>
      <c r="BY128" s="70">
        <f t="shared" si="57"/>
        <v>0</v>
      </c>
      <c r="BZ128" s="70">
        <f t="shared" si="58"/>
        <v>0</v>
      </c>
      <c r="CA128" s="70">
        <f t="shared" si="59"/>
        <v>0</v>
      </c>
      <c r="CB128" s="70">
        <f t="shared" si="60"/>
        <v>0</v>
      </c>
      <c r="CC128" s="70">
        <f t="shared" si="61"/>
        <v>0</v>
      </c>
    </row>
    <row r="129" spans="1:81" ht="18" customHeight="1" thickBot="1" x14ac:dyDescent="0.3">
      <c r="A129" s="102" t="s">
        <v>208</v>
      </c>
      <c r="B129" s="22">
        <v>213</v>
      </c>
      <c r="C129" s="23" t="s">
        <v>209</v>
      </c>
      <c r="D129" s="29" t="s">
        <v>211</v>
      </c>
      <c r="E129" s="22" t="s">
        <v>4</v>
      </c>
      <c r="F129" s="35"/>
      <c r="G129" s="42"/>
      <c r="H129" s="35">
        <v>1</v>
      </c>
      <c r="I129" s="35"/>
      <c r="J129" s="35"/>
      <c r="K129" s="35"/>
      <c r="L129" s="35"/>
      <c r="M129" s="35"/>
      <c r="N129" s="35"/>
      <c r="O129" s="35"/>
      <c r="P129" s="35"/>
      <c r="Q129" s="35"/>
      <c r="R129" s="35"/>
      <c r="S129" s="35"/>
      <c r="T129" s="35"/>
      <c r="U129" s="35"/>
      <c r="V129" s="85"/>
      <c r="W129" s="35"/>
      <c r="X129" s="35"/>
      <c r="Y129" s="35"/>
      <c r="Z129" s="35"/>
      <c r="AA129" s="35"/>
      <c r="AB129" s="35"/>
      <c r="AC129" s="35"/>
      <c r="AD129" s="35"/>
      <c r="AE129" s="35"/>
      <c r="AF129" s="35"/>
      <c r="AG129" s="42"/>
      <c r="AH129" s="35"/>
      <c r="AI129" s="35"/>
      <c r="AJ129" s="35"/>
      <c r="AK129" s="36">
        <v>40000</v>
      </c>
      <c r="AL129" s="50">
        <f t="shared" si="32"/>
        <v>1</v>
      </c>
      <c r="AM129" s="25">
        <f t="shared" si="33"/>
        <v>40000</v>
      </c>
      <c r="AN129" s="2"/>
      <c r="AZ129" s="70">
        <f t="shared" si="34"/>
        <v>40000</v>
      </c>
      <c r="BA129" s="70">
        <f t="shared" si="35"/>
        <v>0</v>
      </c>
      <c r="BB129" s="70">
        <f t="shared" si="36"/>
        <v>0</v>
      </c>
      <c r="BC129" s="70">
        <f t="shared" si="37"/>
        <v>0</v>
      </c>
      <c r="BD129" s="70">
        <f t="shared" si="38"/>
        <v>0</v>
      </c>
      <c r="BE129" s="70">
        <f t="shared" si="39"/>
        <v>0</v>
      </c>
      <c r="BF129" s="70">
        <f t="shared" si="40"/>
        <v>0</v>
      </c>
      <c r="BG129" s="70">
        <f t="shared" si="41"/>
        <v>0</v>
      </c>
      <c r="BH129" s="70">
        <f t="shared" si="42"/>
        <v>0</v>
      </c>
      <c r="BI129" s="70">
        <f t="shared" si="43"/>
        <v>0</v>
      </c>
      <c r="BJ129" s="70">
        <f t="shared" si="44"/>
        <v>0</v>
      </c>
      <c r="BK129" s="70">
        <f t="shared" si="45"/>
        <v>0</v>
      </c>
      <c r="BL129" s="82"/>
      <c r="BM129" s="70">
        <f t="shared" si="46"/>
        <v>0</v>
      </c>
      <c r="BN129" s="70">
        <f t="shared" si="47"/>
        <v>0</v>
      </c>
      <c r="BO129" s="70"/>
      <c r="BP129" s="70">
        <f t="shared" si="48"/>
        <v>0</v>
      </c>
      <c r="BQ129" s="70">
        <f t="shared" si="49"/>
        <v>0</v>
      </c>
      <c r="BR129" s="70">
        <f t="shared" si="50"/>
        <v>0</v>
      </c>
      <c r="BS129" s="70">
        <f t="shared" si="51"/>
        <v>0</v>
      </c>
      <c r="BT129" s="70">
        <f t="shared" si="52"/>
        <v>0</v>
      </c>
      <c r="BU129" s="70">
        <f t="shared" si="53"/>
        <v>0</v>
      </c>
      <c r="BV129" s="70">
        <f t="shared" si="54"/>
        <v>0</v>
      </c>
      <c r="BW129" s="70">
        <f t="shared" si="55"/>
        <v>0</v>
      </c>
      <c r="BX129" s="70">
        <f t="shared" si="56"/>
        <v>0</v>
      </c>
      <c r="BY129" s="70">
        <f t="shared" si="57"/>
        <v>0</v>
      </c>
      <c r="BZ129" s="70">
        <f t="shared" si="58"/>
        <v>0</v>
      </c>
      <c r="CA129" s="70">
        <f t="shared" si="59"/>
        <v>0</v>
      </c>
      <c r="CB129" s="70">
        <f t="shared" si="60"/>
        <v>0</v>
      </c>
      <c r="CC129" s="70">
        <f t="shared" si="61"/>
        <v>0</v>
      </c>
    </row>
    <row r="130" spans="1:81" ht="30" customHeight="1" thickBot="1" x14ac:dyDescent="0.3">
      <c r="A130" s="102" t="s">
        <v>208</v>
      </c>
      <c r="B130" s="22">
        <v>214</v>
      </c>
      <c r="C130" s="23" t="s">
        <v>210</v>
      </c>
      <c r="D130" s="29" t="s">
        <v>216</v>
      </c>
      <c r="E130" s="22" t="s">
        <v>4</v>
      </c>
      <c r="F130" s="35"/>
      <c r="G130" s="42"/>
      <c r="H130" s="35"/>
      <c r="I130" s="35"/>
      <c r="J130" s="35"/>
      <c r="K130" s="35"/>
      <c r="L130" s="35"/>
      <c r="M130" s="35"/>
      <c r="N130" s="35"/>
      <c r="O130" s="35"/>
      <c r="P130" s="35"/>
      <c r="Q130" s="35"/>
      <c r="R130" s="35"/>
      <c r="S130" s="35"/>
      <c r="T130" s="35"/>
      <c r="U130" s="35">
        <v>1</v>
      </c>
      <c r="V130" s="85"/>
      <c r="W130" s="35"/>
      <c r="X130" s="35"/>
      <c r="Y130" s="35"/>
      <c r="Z130" s="35"/>
      <c r="AA130" s="35"/>
      <c r="AB130" s="35"/>
      <c r="AC130" s="35"/>
      <c r="AD130" s="35"/>
      <c r="AE130" s="35"/>
      <c r="AF130" s="35"/>
      <c r="AG130" s="42"/>
      <c r="AH130" s="35"/>
      <c r="AI130" s="35"/>
      <c r="AJ130" s="35"/>
      <c r="AK130" s="36">
        <v>52000</v>
      </c>
      <c r="AL130" s="50">
        <f t="shared" si="32"/>
        <v>1</v>
      </c>
      <c r="AM130" s="25">
        <f t="shared" si="33"/>
        <v>52000</v>
      </c>
      <c r="AN130" s="2"/>
      <c r="AZ130" s="70">
        <f t="shared" si="34"/>
        <v>0</v>
      </c>
      <c r="BA130" s="70">
        <f t="shared" si="35"/>
        <v>0</v>
      </c>
      <c r="BB130" s="70">
        <f t="shared" si="36"/>
        <v>0</v>
      </c>
      <c r="BC130" s="70">
        <f t="shared" si="37"/>
        <v>0</v>
      </c>
      <c r="BD130" s="70">
        <f t="shared" si="38"/>
        <v>0</v>
      </c>
      <c r="BE130" s="70">
        <f t="shared" si="39"/>
        <v>0</v>
      </c>
      <c r="BF130" s="70">
        <f t="shared" si="40"/>
        <v>0</v>
      </c>
      <c r="BG130" s="70">
        <f t="shared" si="41"/>
        <v>0</v>
      </c>
      <c r="BH130" s="70">
        <f t="shared" si="42"/>
        <v>0</v>
      </c>
      <c r="BI130" s="70">
        <f t="shared" si="43"/>
        <v>0</v>
      </c>
      <c r="BJ130" s="70">
        <f t="shared" si="44"/>
        <v>0</v>
      </c>
      <c r="BK130" s="70">
        <f t="shared" si="45"/>
        <v>0</v>
      </c>
      <c r="BL130" s="82"/>
      <c r="BM130" s="70">
        <f t="shared" si="46"/>
        <v>0</v>
      </c>
      <c r="BN130" s="70">
        <f t="shared" si="47"/>
        <v>52000</v>
      </c>
      <c r="BO130" s="70"/>
      <c r="BP130" s="70">
        <f t="shared" si="48"/>
        <v>0</v>
      </c>
      <c r="BQ130" s="70">
        <f t="shared" si="49"/>
        <v>0</v>
      </c>
      <c r="BR130" s="70">
        <f t="shared" si="50"/>
        <v>0</v>
      </c>
      <c r="BS130" s="70">
        <f t="shared" si="51"/>
        <v>0</v>
      </c>
      <c r="BT130" s="70">
        <f t="shared" si="52"/>
        <v>0</v>
      </c>
      <c r="BU130" s="70">
        <f t="shared" si="53"/>
        <v>0</v>
      </c>
      <c r="BV130" s="70">
        <f t="shared" si="54"/>
        <v>0</v>
      </c>
      <c r="BW130" s="70">
        <f t="shared" si="55"/>
        <v>0</v>
      </c>
      <c r="BX130" s="70">
        <f t="shared" si="56"/>
        <v>0</v>
      </c>
      <c r="BY130" s="70">
        <f t="shared" si="57"/>
        <v>0</v>
      </c>
      <c r="BZ130" s="70">
        <f t="shared" si="58"/>
        <v>0</v>
      </c>
      <c r="CA130" s="70">
        <f t="shared" si="59"/>
        <v>0</v>
      </c>
      <c r="CB130" s="70">
        <f t="shared" si="60"/>
        <v>0</v>
      </c>
      <c r="CC130" s="70">
        <f t="shared" si="61"/>
        <v>0</v>
      </c>
    </row>
    <row r="131" spans="1:81" ht="18" customHeight="1" thickBot="1" x14ac:dyDescent="0.3">
      <c r="A131" s="102" t="s">
        <v>208</v>
      </c>
      <c r="B131" s="22">
        <v>215</v>
      </c>
      <c r="C131" s="23" t="s">
        <v>212</v>
      </c>
      <c r="D131" s="29" t="s">
        <v>217</v>
      </c>
      <c r="E131" s="22" t="s">
        <v>4</v>
      </c>
      <c r="F131" s="35"/>
      <c r="G131" s="42"/>
      <c r="H131" s="35"/>
      <c r="I131" s="35"/>
      <c r="J131" s="35"/>
      <c r="K131" s="35"/>
      <c r="L131" s="35"/>
      <c r="M131" s="35"/>
      <c r="N131" s="35"/>
      <c r="O131" s="35"/>
      <c r="P131" s="35"/>
      <c r="Q131" s="35"/>
      <c r="R131" s="35"/>
      <c r="S131" s="35"/>
      <c r="T131" s="35"/>
      <c r="U131" s="35">
        <v>1</v>
      </c>
      <c r="V131" s="85"/>
      <c r="W131" s="35"/>
      <c r="X131" s="35"/>
      <c r="Y131" s="35"/>
      <c r="Z131" s="35"/>
      <c r="AA131" s="35"/>
      <c r="AB131" s="35"/>
      <c r="AC131" s="35"/>
      <c r="AD131" s="35"/>
      <c r="AE131" s="35"/>
      <c r="AF131" s="35"/>
      <c r="AG131" s="42"/>
      <c r="AH131" s="35"/>
      <c r="AI131" s="35"/>
      <c r="AJ131" s="35"/>
      <c r="AK131" s="36">
        <v>21000</v>
      </c>
      <c r="AL131" s="50">
        <f t="shared" si="32"/>
        <v>1</v>
      </c>
      <c r="AM131" s="25">
        <f t="shared" si="33"/>
        <v>21000</v>
      </c>
      <c r="AN131" s="2"/>
      <c r="AZ131" s="70">
        <f t="shared" si="34"/>
        <v>0</v>
      </c>
      <c r="BA131" s="70">
        <f t="shared" si="35"/>
        <v>0</v>
      </c>
      <c r="BB131" s="70">
        <f t="shared" si="36"/>
        <v>0</v>
      </c>
      <c r="BC131" s="70">
        <f t="shared" si="37"/>
        <v>0</v>
      </c>
      <c r="BD131" s="70">
        <f t="shared" si="38"/>
        <v>0</v>
      </c>
      <c r="BE131" s="70">
        <f t="shared" si="39"/>
        <v>0</v>
      </c>
      <c r="BF131" s="70">
        <f t="shared" si="40"/>
        <v>0</v>
      </c>
      <c r="BG131" s="70">
        <f t="shared" si="41"/>
        <v>0</v>
      </c>
      <c r="BH131" s="70">
        <f t="shared" si="42"/>
        <v>0</v>
      </c>
      <c r="BI131" s="70">
        <f t="shared" si="43"/>
        <v>0</v>
      </c>
      <c r="BJ131" s="70">
        <f t="shared" si="44"/>
        <v>0</v>
      </c>
      <c r="BK131" s="70">
        <f t="shared" si="45"/>
        <v>0</v>
      </c>
      <c r="BL131" s="82"/>
      <c r="BM131" s="70">
        <f t="shared" si="46"/>
        <v>0</v>
      </c>
      <c r="BN131" s="70">
        <f t="shared" si="47"/>
        <v>21000</v>
      </c>
      <c r="BO131" s="70"/>
      <c r="BP131" s="70">
        <f t="shared" si="48"/>
        <v>0</v>
      </c>
      <c r="BQ131" s="70">
        <f t="shared" si="49"/>
        <v>0</v>
      </c>
      <c r="BR131" s="70">
        <f t="shared" si="50"/>
        <v>0</v>
      </c>
      <c r="BS131" s="70">
        <f t="shared" si="51"/>
        <v>0</v>
      </c>
      <c r="BT131" s="70">
        <f t="shared" si="52"/>
        <v>0</v>
      </c>
      <c r="BU131" s="70">
        <f t="shared" si="53"/>
        <v>0</v>
      </c>
      <c r="BV131" s="70">
        <f t="shared" si="54"/>
        <v>0</v>
      </c>
      <c r="BW131" s="70">
        <f t="shared" si="55"/>
        <v>0</v>
      </c>
      <c r="BX131" s="70">
        <f t="shared" si="56"/>
        <v>0</v>
      </c>
      <c r="BY131" s="70">
        <f t="shared" si="57"/>
        <v>0</v>
      </c>
      <c r="BZ131" s="70">
        <f t="shared" si="58"/>
        <v>0</v>
      </c>
      <c r="CA131" s="70">
        <f t="shared" si="59"/>
        <v>0</v>
      </c>
      <c r="CB131" s="70">
        <f t="shared" si="60"/>
        <v>0</v>
      </c>
      <c r="CC131" s="70">
        <f t="shared" si="61"/>
        <v>0</v>
      </c>
    </row>
    <row r="132" spans="1:81" ht="25.5" customHeight="1" thickBot="1" x14ac:dyDescent="0.3">
      <c r="A132" s="102" t="s">
        <v>208</v>
      </c>
      <c r="B132" s="22">
        <v>216</v>
      </c>
      <c r="C132" s="23" t="s">
        <v>237</v>
      </c>
      <c r="D132" s="86" t="s">
        <v>238</v>
      </c>
      <c r="E132" s="22" t="s">
        <v>4</v>
      </c>
      <c r="F132" s="35"/>
      <c r="G132" s="42"/>
      <c r="H132" s="35"/>
      <c r="I132" s="35"/>
      <c r="J132" s="35"/>
      <c r="K132" s="35"/>
      <c r="L132" s="35"/>
      <c r="M132" s="35"/>
      <c r="N132" s="35"/>
      <c r="O132" s="35"/>
      <c r="P132" s="35"/>
      <c r="Q132" s="35"/>
      <c r="R132" s="35"/>
      <c r="S132" s="35"/>
      <c r="T132" s="35"/>
      <c r="U132" s="35">
        <v>1</v>
      </c>
      <c r="V132" s="85"/>
      <c r="W132" s="35"/>
      <c r="X132" s="35"/>
      <c r="Y132" s="35"/>
      <c r="Z132" s="35"/>
      <c r="AA132" s="35"/>
      <c r="AB132" s="35"/>
      <c r="AC132" s="35"/>
      <c r="AD132" s="35"/>
      <c r="AE132" s="35"/>
      <c r="AF132" s="35"/>
      <c r="AG132" s="42"/>
      <c r="AH132" s="35"/>
      <c r="AI132" s="35"/>
      <c r="AJ132" s="35"/>
      <c r="AK132" s="36">
        <v>2000</v>
      </c>
      <c r="AL132" s="50">
        <f t="shared" si="32"/>
        <v>1</v>
      </c>
      <c r="AM132" s="25">
        <f t="shared" si="33"/>
        <v>2000</v>
      </c>
      <c r="AN132" s="2"/>
      <c r="AZ132" s="70">
        <f t="shared" si="34"/>
        <v>0</v>
      </c>
      <c r="BA132" s="70">
        <f t="shared" si="35"/>
        <v>0</v>
      </c>
      <c r="BB132" s="70">
        <f t="shared" si="36"/>
        <v>0</v>
      </c>
      <c r="BC132" s="70">
        <f t="shared" si="37"/>
        <v>0</v>
      </c>
      <c r="BD132" s="70">
        <f t="shared" si="38"/>
        <v>0</v>
      </c>
      <c r="BE132" s="70">
        <f t="shared" si="39"/>
        <v>0</v>
      </c>
      <c r="BF132" s="70">
        <f t="shared" si="40"/>
        <v>0</v>
      </c>
      <c r="BG132" s="70">
        <f t="shared" si="41"/>
        <v>0</v>
      </c>
      <c r="BH132" s="70">
        <f t="shared" si="42"/>
        <v>0</v>
      </c>
      <c r="BI132" s="70">
        <f t="shared" si="43"/>
        <v>0</v>
      </c>
      <c r="BJ132" s="70">
        <f t="shared" si="44"/>
        <v>0</v>
      </c>
      <c r="BK132" s="70">
        <f t="shared" si="45"/>
        <v>0</v>
      </c>
      <c r="BL132" s="82"/>
      <c r="BM132" s="70">
        <f t="shared" si="46"/>
        <v>0</v>
      </c>
      <c r="BN132" s="70">
        <f t="shared" si="47"/>
        <v>2000</v>
      </c>
      <c r="BO132" s="70"/>
      <c r="BP132" s="70">
        <f t="shared" si="48"/>
        <v>0</v>
      </c>
      <c r="BQ132" s="70">
        <f t="shared" si="49"/>
        <v>0</v>
      </c>
      <c r="BR132" s="70">
        <f t="shared" si="50"/>
        <v>0</v>
      </c>
      <c r="BS132" s="70">
        <f t="shared" si="51"/>
        <v>0</v>
      </c>
      <c r="BT132" s="70">
        <f t="shared" si="52"/>
        <v>0</v>
      </c>
      <c r="BU132" s="70">
        <f t="shared" si="53"/>
        <v>0</v>
      </c>
      <c r="BV132" s="70">
        <f t="shared" si="54"/>
        <v>0</v>
      </c>
      <c r="BW132" s="70">
        <f t="shared" si="55"/>
        <v>0</v>
      </c>
      <c r="BX132" s="70">
        <f t="shared" si="56"/>
        <v>0</v>
      </c>
      <c r="BY132" s="70">
        <f t="shared" si="57"/>
        <v>0</v>
      </c>
      <c r="BZ132" s="70">
        <f t="shared" si="58"/>
        <v>0</v>
      </c>
      <c r="CA132" s="70">
        <f t="shared" si="59"/>
        <v>0</v>
      </c>
      <c r="CB132" s="70">
        <f t="shared" si="60"/>
        <v>0</v>
      </c>
      <c r="CC132" s="70">
        <f t="shared" si="61"/>
        <v>0</v>
      </c>
    </row>
    <row r="133" spans="1:81" ht="36" customHeight="1" thickBot="1" x14ac:dyDescent="0.3">
      <c r="A133" s="102" t="s">
        <v>208</v>
      </c>
      <c r="B133" s="22">
        <v>217</v>
      </c>
      <c r="C133" s="23" t="s">
        <v>215</v>
      </c>
      <c r="D133" s="86" t="s">
        <v>219</v>
      </c>
      <c r="E133" s="22" t="s">
        <v>4</v>
      </c>
      <c r="F133" s="35"/>
      <c r="G133" s="42"/>
      <c r="H133" s="35"/>
      <c r="I133" s="35"/>
      <c r="J133" s="35"/>
      <c r="K133" s="35"/>
      <c r="L133" s="35"/>
      <c r="M133" s="35"/>
      <c r="N133" s="35"/>
      <c r="O133" s="35"/>
      <c r="P133" s="35"/>
      <c r="Q133" s="35"/>
      <c r="R133" s="35"/>
      <c r="S133" s="35"/>
      <c r="T133" s="35"/>
      <c r="U133" s="35">
        <v>2</v>
      </c>
      <c r="V133" s="85"/>
      <c r="W133" s="35"/>
      <c r="X133" s="35"/>
      <c r="Y133" s="35"/>
      <c r="Z133" s="35"/>
      <c r="AA133" s="35"/>
      <c r="AB133" s="35"/>
      <c r="AC133" s="35"/>
      <c r="AD133" s="35"/>
      <c r="AE133" s="35"/>
      <c r="AF133" s="35"/>
      <c r="AG133" s="42"/>
      <c r="AH133" s="35"/>
      <c r="AI133" s="35"/>
      <c r="AJ133" s="35"/>
      <c r="AK133" s="36">
        <v>10000</v>
      </c>
      <c r="AL133" s="50">
        <f t="shared" si="32"/>
        <v>2</v>
      </c>
      <c r="AM133" s="25">
        <f t="shared" si="33"/>
        <v>20000</v>
      </c>
      <c r="AN133" s="2"/>
      <c r="AO133" s="65" t="e">
        <f>SUM(H147:AJ147)</f>
        <v>#REF!</v>
      </c>
      <c r="AP133" s="1" t="e">
        <f>SUM(AM6:AM146)</f>
        <v>#REF!</v>
      </c>
      <c r="AZ133" s="70">
        <f t="shared" si="34"/>
        <v>0</v>
      </c>
      <c r="BA133" s="70">
        <f t="shared" si="35"/>
        <v>0</v>
      </c>
      <c r="BB133" s="70">
        <f t="shared" si="36"/>
        <v>0</v>
      </c>
      <c r="BC133" s="70">
        <f t="shared" si="37"/>
        <v>0</v>
      </c>
      <c r="BD133" s="70">
        <f t="shared" si="38"/>
        <v>0</v>
      </c>
      <c r="BE133" s="70">
        <f t="shared" si="39"/>
        <v>0</v>
      </c>
      <c r="BF133" s="70">
        <f t="shared" si="40"/>
        <v>0</v>
      </c>
      <c r="BG133" s="70">
        <f t="shared" si="41"/>
        <v>0</v>
      </c>
      <c r="BH133" s="70">
        <f t="shared" si="42"/>
        <v>0</v>
      </c>
      <c r="BI133" s="70">
        <f t="shared" si="43"/>
        <v>0</v>
      </c>
      <c r="BJ133" s="70">
        <f t="shared" si="44"/>
        <v>0</v>
      </c>
      <c r="BK133" s="70">
        <f t="shared" si="45"/>
        <v>0</v>
      </c>
      <c r="BL133" s="82"/>
      <c r="BM133" s="70">
        <f t="shared" si="46"/>
        <v>0</v>
      </c>
      <c r="BN133" s="70">
        <f t="shared" si="47"/>
        <v>20000</v>
      </c>
      <c r="BO133" s="70"/>
      <c r="BP133" s="70">
        <f t="shared" si="48"/>
        <v>0</v>
      </c>
      <c r="BQ133" s="70">
        <f t="shared" si="49"/>
        <v>0</v>
      </c>
      <c r="BR133" s="70">
        <f t="shared" si="50"/>
        <v>0</v>
      </c>
      <c r="BS133" s="70">
        <f t="shared" si="51"/>
        <v>0</v>
      </c>
      <c r="BT133" s="70">
        <f t="shared" si="52"/>
        <v>0</v>
      </c>
      <c r="BU133" s="70">
        <f t="shared" si="53"/>
        <v>0</v>
      </c>
      <c r="BV133" s="70">
        <f t="shared" si="54"/>
        <v>0</v>
      </c>
      <c r="BW133" s="70">
        <f t="shared" si="55"/>
        <v>0</v>
      </c>
      <c r="BX133" s="70">
        <f t="shared" si="56"/>
        <v>0</v>
      </c>
      <c r="BY133" s="70">
        <f t="shared" si="57"/>
        <v>0</v>
      </c>
      <c r="BZ133" s="70">
        <f t="shared" si="58"/>
        <v>0</v>
      </c>
      <c r="CA133" s="70">
        <f t="shared" si="59"/>
        <v>0</v>
      </c>
      <c r="CB133" s="70">
        <f t="shared" si="60"/>
        <v>0</v>
      </c>
      <c r="CC133" s="70">
        <f t="shared" si="61"/>
        <v>0</v>
      </c>
    </row>
    <row r="134" spans="1:81" ht="48.75" customHeight="1" thickBot="1" x14ac:dyDescent="0.3">
      <c r="A134" s="103" t="s">
        <v>222</v>
      </c>
      <c r="B134" s="22">
        <v>218</v>
      </c>
      <c r="C134" s="11" t="s">
        <v>275</v>
      </c>
      <c r="D134" s="66" t="s">
        <v>255</v>
      </c>
      <c r="E134" s="59" t="s">
        <v>4</v>
      </c>
      <c r="F134" s="34"/>
      <c r="G134" s="41"/>
      <c r="H134" s="73"/>
      <c r="I134" s="73"/>
      <c r="J134" s="73"/>
      <c r="K134" s="73"/>
      <c r="L134" s="73"/>
      <c r="M134" s="73"/>
      <c r="N134" s="73"/>
      <c r="O134" s="73"/>
      <c r="P134" s="73"/>
      <c r="Q134" s="73"/>
      <c r="R134" s="73"/>
      <c r="S134" s="73"/>
      <c r="T134" s="73"/>
      <c r="U134" s="110">
        <v>1</v>
      </c>
      <c r="V134" s="74"/>
      <c r="W134" s="73"/>
      <c r="X134" s="73"/>
      <c r="Y134" s="73"/>
      <c r="Z134" s="73"/>
      <c r="AA134" s="73"/>
      <c r="AB134" s="73"/>
      <c r="AC134" s="73"/>
      <c r="AD134" s="73"/>
      <c r="AE134" s="73"/>
      <c r="AF134" s="73"/>
      <c r="AG134" s="75"/>
      <c r="AH134" s="34"/>
      <c r="AI134" s="34"/>
      <c r="AJ134" s="34"/>
      <c r="AK134" s="36">
        <v>182000</v>
      </c>
      <c r="AL134" s="50">
        <f t="shared" si="32"/>
        <v>1</v>
      </c>
      <c r="AM134" s="25">
        <f t="shared" si="33"/>
        <v>182000</v>
      </c>
      <c r="AN134" s="2"/>
      <c r="AO134" s="65"/>
      <c r="AP134" s="1"/>
      <c r="AZ134" s="70">
        <f t="shared" si="34"/>
        <v>0</v>
      </c>
      <c r="BA134" s="70">
        <f t="shared" si="35"/>
        <v>0</v>
      </c>
      <c r="BB134" s="70">
        <f t="shared" si="36"/>
        <v>0</v>
      </c>
      <c r="BC134" s="70">
        <f t="shared" si="37"/>
        <v>0</v>
      </c>
      <c r="BD134" s="70">
        <f t="shared" si="38"/>
        <v>0</v>
      </c>
      <c r="BE134" s="70">
        <f t="shared" si="39"/>
        <v>0</v>
      </c>
      <c r="BF134" s="70">
        <f t="shared" si="40"/>
        <v>0</v>
      </c>
      <c r="BG134" s="70">
        <f t="shared" si="41"/>
        <v>0</v>
      </c>
      <c r="BH134" s="70">
        <f t="shared" si="42"/>
        <v>0</v>
      </c>
      <c r="BI134" s="70">
        <f t="shared" si="43"/>
        <v>0</v>
      </c>
      <c r="BJ134" s="70">
        <f t="shared" si="44"/>
        <v>0</v>
      </c>
      <c r="BK134" s="70">
        <f t="shared" si="45"/>
        <v>0</v>
      </c>
      <c r="BL134" s="82"/>
      <c r="BM134" s="70">
        <f t="shared" si="46"/>
        <v>0</v>
      </c>
      <c r="BN134" s="70">
        <f t="shared" si="47"/>
        <v>182000</v>
      </c>
      <c r="BO134" s="70"/>
      <c r="BP134" s="70">
        <f t="shared" si="48"/>
        <v>0</v>
      </c>
      <c r="BQ134" s="70">
        <f t="shared" si="49"/>
        <v>0</v>
      </c>
      <c r="BR134" s="70">
        <f t="shared" si="50"/>
        <v>0</v>
      </c>
      <c r="BS134" s="70">
        <f t="shared" si="51"/>
        <v>0</v>
      </c>
      <c r="BT134" s="70">
        <f t="shared" si="52"/>
        <v>0</v>
      </c>
      <c r="BU134" s="70">
        <f t="shared" si="53"/>
        <v>0</v>
      </c>
      <c r="BV134" s="70">
        <f t="shared" si="54"/>
        <v>0</v>
      </c>
      <c r="BW134" s="70">
        <f t="shared" si="55"/>
        <v>0</v>
      </c>
      <c r="BX134" s="70">
        <f t="shared" si="56"/>
        <v>0</v>
      </c>
      <c r="BY134" s="70">
        <f t="shared" si="57"/>
        <v>0</v>
      </c>
      <c r="BZ134" s="70">
        <f t="shared" si="58"/>
        <v>0</v>
      </c>
      <c r="CA134" s="70">
        <f t="shared" si="59"/>
        <v>0</v>
      </c>
      <c r="CB134" s="70">
        <f t="shared" si="60"/>
        <v>0</v>
      </c>
      <c r="CC134" s="70">
        <f t="shared" si="61"/>
        <v>0</v>
      </c>
    </row>
    <row r="135" spans="1:81" ht="35.25" customHeight="1" thickBot="1" x14ac:dyDescent="0.3">
      <c r="A135" s="103" t="s">
        <v>222</v>
      </c>
      <c r="B135" s="22">
        <v>219</v>
      </c>
      <c r="C135" s="11" t="s">
        <v>272</v>
      </c>
      <c r="D135" s="66" t="s">
        <v>254</v>
      </c>
      <c r="E135" s="59" t="s">
        <v>4</v>
      </c>
      <c r="F135" s="34"/>
      <c r="G135" s="41"/>
      <c r="H135" s="73"/>
      <c r="I135" s="73">
        <v>1</v>
      </c>
      <c r="J135" s="73"/>
      <c r="K135" s="73"/>
      <c r="L135" s="73"/>
      <c r="M135" s="73"/>
      <c r="N135" s="73"/>
      <c r="O135" s="73"/>
      <c r="P135" s="73"/>
      <c r="Q135" s="73"/>
      <c r="R135" s="73"/>
      <c r="S135" s="73"/>
      <c r="T135" s="73"/>
      <c r="U135" s="73"/>
      <c r="V135" s="74"/>
      <c r="W135" s="73"/>
      <c r="X135" s="73"/>
      <c r="Y135" s="73"/>
      <c r="Z135" s="73">
        <v>2</v>
      </c>
      <c r="AA135" s="73">
        <v>1</v>
      </c>
      <c r="AB135" s="73"/>
      <c r="AC135" s="73"/>
      <c r="AD135" s="73"/>
      <c r="AE135" s="73"/>
      <c r="AF135" s="73"/>
      <c r="AG135" s="75"/>
      <c r="AH135" s="34"/>
      <c r="AI135" s="34">
        <v>2</v>
      </c>
      <c r="AJ135" s="34"/>
      <c r="AK135" s="36">
        <v>9550</v>
      </c>
      <c r="AL135" s="50">
        <f t="shared" si="32"/>
        <v>6</v>
      </c>
      <c r="AM135" s="25">
        <f t="shared" si="33"/>
        <v>57300</v>
      </c>
      <c r="AN135" s="2"/>
      <c r="AO135" s="65"/>
      <c r="AP135" s="1"/>
      <c r="AZ135" s="70">
        <f t="shared" si="34"/>
        <v>0</v>
      </c>
      <c r="BA135" s="70">
        <f t="shared" si="35"/>
        <v>9550</v>
      </c>
      <c r="BB135" s="70">
        <f t="shared" si="36"/>
        <v>0</v>
      </c>
      <c r="BC135" s="70">
        <f t="shared" si="37"/>
        <v>0</v>
      </c>
      <c r="BD135" s="70">
        <f t="shared" si="38"/>
        <v>0</v>
      </c>
      <c r="BE135" s="70">
        <f t="shared" si="39"/>
        <v>0</v>
      </c>
      <c r="BF135" s="70">
        <f t="shared" si="40"/>
        <v>0</v>
      </c>
      <c r="BG135" s="70">
        <f t="shared" si="41"/>
        <v>0</v>
      </c>
      <c r="BH135" s="70">
        <f t="shared" si="42"/>
        <v>0</v>
      </c>
      <c r="BI135" s="70">
        <f t="shared" si="43"/>
        <v>0</v>
      </c>
      <c r="BJ135" s="70">
        <f t="shared" si="44"/>
        <v>0</v>
      </c>
      <c r="BK135" s="70">
        <f t="shared" si="45"/>
        <v>0</v>
      </c>
      <c r="BL135" s="82"/>
      <c r="BM135" s="70">
        <f t="shared" si="46"/>
        <v>0</v>
      </c>
      <c r="BN135" s="70">
        <f t="shared" si="47"/>
        <v>0</v>
      </c>
      <c r="BO135" s="70"/>
      <c r="BP135" s="70">
        <f t="shared" si="48"/>
        <v>0</v>
      </c>
      <c r="BQ135" s="70">
        <f t="shared" si="49"/>
        <v>0</v>
      </c>
      <c r="BR135" s="70">
        <f t="shared" si="50"/>
        <v>0</v>
      </c>
      <c r="BS135" s="70">
        <f t="shared" si="51"/>
        <v>19100</v>
      </c>
      <c r="BT135" s="70">
        <f t="shared" si="52"/>
        <v>9550</v>
      </c>
      <c r="BU135" s="70">
        <f t="shared" si="53"/>
        <v>0</v>
      </c>
      <c r="BV135" s="70">
        <f t="shared" si="54"/>
        <v>0</v>
      </c>
      <c r="BW135" s="70">
        <f t="shared" si="55"/>
        <v>0</v>
      </c>
      <c r="BX135" s="70">
        <f t="shared" si="56"/>
        <v>0</v>
      </c>
      <c r="BY135" s="70">
        <f t="shared" si="57"/>
        <v>0</v>
      </c>
      <c r="BZ135" s="70">
        <f t="shared" si="58"/>
        <v>0</v>
      </c>
      <c r="CA135" s="70">
        <f t="shared" si="59"/>
        <v>0</v>
      </c>
      <c r="CB135" s="70">
        <f t="shared" si="60"/>
        <v>19100</v>
      </c>
      <c r="CC135" s="70">
        <f t="shared" si="61"/>
        <v>0</v>
      </c>
    </row>
    <row r="136" spans="1:81" ht="46.5" customHeight="1" thickBot="1" x14ac:dyDescent="0.3">
      <c r="A136" s="103" t="s">
        <v>222</v>
      </c>
      <c r="B136" s="22">
        <v>220</v>
      </c>
      <c r="C136" s="11" t="s">
        <v>276</v>
      </c>
      <c r="D136" s="66" t="s">
        <v>258</v>
      </c>
      <c r="E136" s="59" t="s">
        <v>4</v>
      </c>
      <c r="F136" s="34"/>
      <c r="G136" s="41"/>
      <c r="H136" s="73"/>
      <c r="I136" s="73"/>
      <c r="J136" s="73"/>
      <c r="K136" s="73"/>
      <c r="L136" s="73"/>
      <c r="M136" s="73"/>
      <c r="N136" s="73"/>
      <c r="O136" s="73"/>
      <c r="P136" s="73"/>
      <c r="Q136" s="73"/>
      <c r="R136" s="73"/>
      <c r="S136" s="73"/>
      <c r="T136" s="73"/>
      <c r="U136" s="110">
        <v>5</v>
      </c>
      <c r="V136" s="74"/>
      <c r="W136" s="73"/>
      <c r="X136" s="73"/>
      <c r="Y136" s="73">
        <v>1</v>
      </c>
      <c r="Z136" s="73"/>
      <c r="AA136" s="73"/>
      <c r="AB136" s="73"/>
      <c r="AC136" s="73"/>
      <c r="AD136" s="73"/>
      <c r="AE136" s="73"/>
      <c r="AF136" s="73"/>
      <c r="AG136" s="75"/>
      <c r="AH136" s="34"/>
      <c r="AI136" s="34"/>
      <c r="AJ136" s="34"/>
      <c r="AK136" s="36">
        <v>14400</v>
      </c>
      <c r="AL136" s="50">
        <f t="shared" ref="AL136:AL146" si="63">SUM(H136:AJ136)</f>
        <v>6</v>
      </c>
      <c r="AM136" s="25">
        <f t="shared" ref="AM136:AM146" si="64">AK136*AL136</f>
        <v>86400</v>
      </c>
      <c r="AN136" s="2"/>
      <c r="AO136" s="65"/>
      <c r="AP136" s="1"/>
      <c r="AZ136" s="70">
        <f t="shared" si="34"/>
        <v>0</v>
      </c>
      <c r="BA136" s="70">
        <f t="shared" si="35"/>
        <v>0</v>
      </c>
      <c r="BB136" s="70">
        <f t="shared" si="36"/>
        <v>0</v>
      </c>
      <c r="BC136" s="70">
        <f t="shared" si="37"/>
        <v>0</v>
      </c>
      <c r="BD136" s="70">
        <f t="shared" si="38"/>
        <v>0</v>
      </c>
      <c r="BE136" s="70">
        <f t="shared" si="39"/>
        <v>0</v>
      </c>
      <c r="BF136" s="70">
        <f t="shared" si="40"/>
        <v>0</v>
      </c>
      <c r="BG136" s="70">
        <f t="shared" si="41"/>
        <v>0</v>
      </c>
      <c r="BH136" s="70">
        <f t="shared" si="42"/>
        <v>0</v>
      </c>
      <c r="BI136" s="70">
        <f t="shared" si="43"/>
        <v>0</v>
      </c>
      <c r="BJ136" s="70">
        <f t="shared" si="44"/>
        <v>0</v>
      </c>
      <c r="BK136" s="70">
        <f t="shared" si="45"/>
        <v>0</v>
      </c>
      <c r="BL136" s="82"/>
      <c r="BM136" s="70">
        <f t="shared" si="46"/>
        <v>0</v>
      </c>
      <c r="BN136" s="70">
        <f t="shared" si="47"/>
        <v>72000</v>
      </c>
      <c r="BO136" s="70"/>
      <c r="BP136" s="70">
        <f t="shared" si="48"/>
        <v>0</v>
      </c>
      <c r="BQ136" s="70">
        <f t="shared" si="49"/>
        <v>0</v>
      </c>
      <c r="BR136" s="70">
        <f t="shared" si="50"/>
        <v>14400</v>
      </c>
      <c r="BS136" s="70">
        <f t="shared" si="51"/>
        <v>0</v>
      </c>
      <c r="BT136" s="70">
        <f t="shared" si="52"/>
        <v>0</v>
      </c>
      <c r="BU136" s="70">
        <f t="shared" si="53"/>
        <v>0</v>
      </c>
      <c r="BV136" s="70">
        <f t="shared" si="54"/>
        <v>0</v>
      </c>
      <c r="BW136" s="70">
        <f t="shared" si="55"/>
        <v>0</v>
      </c>
      <c r="BX136" s="70">
        <f t="shared" si="56"/>
        <v>0</v>
      </c>
      <c r="BY136" s="70">
        <f t="shared" si="57"/>
        <v>0</v>
      </c>
      <c r="BZ136" s="70">
        <f t="shared" si="58"/>
        <v>0</v>
      </c>
      <c r="CA136" s="70">
        <f t="shared" si="59"/>
        <v>0</v>
      </c>
      <c r="CB136" s="70">
        <f t="shared" si="60"/>
        <v>0</v>
      </c>
      <c r="CC136" s="70">
        <f t="shared" si="61"/>
        <v>0</v>
      </c>
    </row>
    <row r="137" spans="1:81" ht="43.5" customHeight="1" thickBot="1" x14ac:dyDescent="0.3">
      <c r="A137" s="103" t="s">
        <v>222</v>
      </c>
      <c r="B137" s="22">
        <v>221</v>
      </c>
      <c r="C137" s="11" t="s">
        <v>277</v>
      </c>
      <c r="D137" s="66" t="s">
        <v>256</v>
      </c>
      <c r="E137" s="59" t="s">
        <v>4</v>
      </c>
      <c r="F137" s="34"/>
      <c r="G137" s="41"/>
      <c r="H137" s="73"/>
      <c r="I137" s="73"/>
      <c r="J137" s="73"/>
      <c r="K137" s="73"/>
      <c r="L137" s="73"/>
      <c r="M137" s="73"/>
      <c r="N137" s="73"/>
      <c r="O137" s="73"/>
      <c r="P137" s="73"/>
      <c r="Q137" s="73"/>
      <c r="R137" s="73"/>
      <c r="S137" s="73"/>
      <c r="T137" s="73"/>
      <c r="U137" s="73"/>
      <c r="V137" s="74"/>
      <c r="W137" s="73"/>
      <c r="X137" s="73"/>
      <c r="Y137" s="73"/>
      <c r="Z137" s="73"/>
      <c r="AA137" s="73"/>
      <c r="AB137" s="73"/>
      <c r="AC137" s="73"/>
      <c r="AD137" s="73"/>
      <c r="AE137" s="73"/>
      <c r="AF137" s="73"/>
      <c r="AG137" s="75"/>
      <c r="AH137" s="34"/>
      <c r="AI137" s="34"/>
      <c r="AJ137" s="34"/>
      <c r="AK137" s="36">
        <v>11500</v>
      </c>
      <c r="AL137" s="50">
        <f t="shared" si="63"/>
        <v>0</v>
      </c>
      <c r="AM137" s="25">
        <f t="shared" si="64"/>
        <v>0</v>
      </c>
      <c r="AN137" s="2"/>
      <c r="AO137" s="65"/>
      <c r="AP137" s="1"/>
      <c r="AZ137" s="70">
        <f t="shared" si="34"/>
        <v>0</v>
      </c>
      <c r="BA137" s="70">
        <f t="shared" si="35"/>
        <v>0</v>
      </c>
      <c r="BB137" s="70">
        <f t="shared" si="36"/>
        <v>0</v>
      </c>
      <c r="BC137" s="70">
        <f t="shared" si="37"/>
        <v>0</v>
      </c>
      <c r="BD137" s="70">
        <f t="shared" si="38"/>
        <v>0</v>
      </c>
      <c r="BE137" s="70">
        <f t="shared" si="39"/>
        <v>0</v>
      </c>
      <c r="BF137" s="70">
        <f t="shared" si="40"/>
        <v>0</v>
      </c>
      <c r="BG137" s="70">
        <f t="shared" si="41"/>
        <v>0</v>
      </c>
      <c r="BH137" s="70">
        <f t="shared" si="42"/>
        <v>0</v>
      </c>
      <c r="BI137" s="70">
        <f t="shared" si="43"/>
        <v>0</v>
      </c>
      <c r="BJ137" s="70">
        <f t="shared" si="44"/>
        <v>0</v>
      </c>
      <c r="BK137" s="70">
        <f t="shared" si="45"/>
        <v>0</v>
      </c>
      <c r="BL137" s="82"/>
      <c r="BM137" s="70">
        <f t="shared" si="46"/>
        <v>0</v>
      </c>
      <c r="BN137" s="70">
        <f t="shared" si="47"/>
        <v>0</v>
      </c>
      <c r="BO137" s="70"/>
      <c r="BP137" s="70">
        <f t="shared" si="48"/>
        <v>0</v>
      </c>
      <c r="BQ137" s="70">
        <f t="shared" si="49"/>
        <v>0</v>
      </c>
      <c r="BR137" s="70">
        <f t="shared" si="50"/>
        <v>0</v>
      </c>
      <c r="BS137" s="70">
        <f t="shared" si="51"/>
        <v>0</v>
      </c>
      <c r="BT137" s="70">
        <f t="shared" si="52"/>
        <v>0</v>
      </c>
      <c r="BU137" s="70">
        <f t="shared" si="53"/>
        <v>0</v>
      </c>
      <c r="BV137" s="70">
        <f t="shared" si="54"/>
        <v>0</v>
      </c>
      <c r="BW137" s="70">
        <f t="shared" si="55"/>
        <v>0</v>
      </c>
      <c r="BX137" s="70">
        <f t="shared" si="56"/>
        <v>0</v>
      </c>
      <c r="BY137" s="70">
        <f t="shared" si="57"/>
        <v>0</v>
      </c>
      <c r="BZ137" s="70">
        <f t="shared" si="58"/>
        <v>0</v>
      </c>
      <c r="CA137" s="70">
        <f t="shared" si="59"/>
        <v>0</v>
      </c>
      <c r="CB137" s="70">
        <f t="shared" si="60"/>
        <v>0</v>
      </c>
      <c r="CC137" s="70">
        <f t="shared" si="61"/>
        <v>0</v>
      </c>
    </row>
    <row r="138" spans="1:81" ht="57" customHeight="1" thickBot="1" x14ac:dyDescent="0.3">
      <c r="A138" s="103" t="s">
        <v>222</v>
      </c>
      <c r="B138" s="22">
        <v>222</v>
      </c>
      <c r="C138" s="11" t="s">
        <v>270</v>
      </c>
      <c r="D138" s="66" t="s">
        <v>283</v>
      </c>
      <c r="E138" s="59" t="s">
        <v>4</v>
      </c>
      <c r="F138" s="34"/>
      <c r="G138" s="41"/>
      <c r="H138" s="73"/>
      <c r="I138" s="73"/>
      <c r="J138" s="73"/>
      <c r="K138" s="73"/>
      <c r="L138" s="73"/>
      <c r="M138" s="73"/>
      <c r="N138" s="73"/>
      <c r="O138" s="73"/>
      <c r="P138" s="73"/>
      <c r="Q138" s="73"/>
      <c r="R138" s="73"/>
      <c r="S138" s="73"/>
      <c r="T138" s="73"/>
      <c r="U138" s="73"/>
      <c r="V138" s="74"/>
      <c r="W138" s="73">
        <v>5</v>
      </c>
      <c r="X138" s="73"/>
      <c r="Y138" s="73"/>
      <c r="Z138" s="73"/>
      <c r="AA138" s="73"/>
      <c r="AB138" s="73"/>
      <c r="AC138" s="73"/>
      <c r="AD138" s="73"/>
      <c r="AE138" s="73"/>
      <c r="AF138" s="73"/>
      <c r="AG138" s="75"/>
      <c r="AH138" s="34"/>
      <c r="AI138" s="34"/>
      <c r="AJ138" s="34"/>
      <c r="AK138" s="36">
        <v>12500</v>
      </c>
      <c r="AL138" s="50">
        <f t="shared" si="63"/>
        <v>5</v>
      </c>
      <c r="AM138" s="25">
        <f t="shared" si="64"/>
        <v>62500</v>
      </c>
      <c r="AN138" s="2"/>
      <c r="AO138" s="65"/>
      <c r="AP138" s="1"/>
      <c r="AZ138" s="70">
        <f t="shared" ref="AZ138:AZ146" si="65">AK138*H138</f>
        <v>0</v>
      </c>
      <c r="BA138" s="70">
        <f t="shared" ref="BA138:BA146" si="66">AK138*I138</f>
        <v>0</v>
      </c>
      <c r="BB138" s="70">
        <f t="shared" ref="BB138:BB146" si="67">AK138*J138</f>
        <v>0</v>
      </c>
      <c r="BC138" s="70">
        <f t="shared" ref="BC138:BC146" si="68">AK138*K138</f>
        <v>0</v>
      </c>
      <c r="BD138" s="70">
        <f t="shared" ref="BD138:BD146" si="69">AK138*L138</f>
        <v>0</v>
      </c>
      <c r="BE138" s="70">
        <f t="shared" ref="BE138:BE146" si="70">AK138*M138</f>
        <v>0</v>
      </c>
      <c r="BF138" s="70">
        <f t="shared" ref="BF138:BF146" si="71">AK138*N138</f>
        <v>0</v>
      </c>
      <c r="BG138" s="70">
        <f t="shared" ref="BG138:BG146" si="72">AK138*O138</f>
        <v>0</v>
      </c>
      <c r="BH138" s="70">
        <f t="shared" ref="BH138:BH146" si="73">AK138*P138</f>
        <v>0</v>
      </c>
      <c r="BI138" s="70">
        <f t="shared" ref="BI138:BI146" si="74">AK138*Q138</f>
        <v>0</v>
      </c>
      <c r="BJ138" s="70">
        <f t="shared" ref="BJ138:BJ146" si="75">AK138*R138</f>
        <v>0</v>
      </c>
      <c r="BK138" s="70">
        <f t="shared" ref="BK138:BK146" si="76">AK138*S138</f>
        <v>0</v>
      </c>
      <c r="BL138" s="95"/>
      <c r="BM138" s="70">
        <f t="shared" ref="BM138:BM146" si="77">AK138*T138</f>
        <v>0</v>
      </c>
      <c r="BN138" s="70">
        <f t="shared" ref="BN138:BN140" si="78">AK138*U138</f>
        <v>0</v>
      </c>
      <c r="BO138" s="70"/>
      <c r="BP138" s="70">
        <f t="shared" ref="BP138:BP146" si="79">AK138*W138</f>
        <v>62500</v>
      </c>
      <c r="BQ138" s="70">
        <f t="shared" ref="BQ138:BQ146" si="80">AK138*X138</f>
        <v>0</v>
      </c>
      <c r="BR138" s="70">
        <f t="shared" ref="BR138:BR146" si="81">AK138*Y138</f>
        <v>0</v>
      </c>
      <c r="BS138" s="70">
        <f t="shared" ref="BS138:BS146" si="82">AK138*Z138</f>
        <v>0</v>
      </c>
      <c r="BT138" s="70">
        <f t="shared" ref="BT138:BT146" si="83">AK138*AA138</f>
        <v>0</v>
      </c>
      <c r="BU138" s="70">
        <f t="shared" ref="BU138:BU146" si="84">AK138*AB138</f>
        <v>0</v>
      </c>
      <c r="BV138" s="70">
        <f t="shared" ref="BV138:BV146" si="85">AK138*AC138</f>
        <v>0</v>
      </c>
      <c r="BW138" s="70">
        <f t="shared" ref="BW138:BW146" si="86">AK138*AD138</f>
        <v>0</v>
      </c>
      <c r="BX138" s="70">
        <f t="shared" ref="BX138:BX146" si="87">AK138*AE138</f>
        <v>0</v>
      </c>
      <c r="BY138" s="70">
        <f t="shared" ref="BY138:BY146" si="88">AK138*AF138</f>
        <v>0</v>
      </c>
      <c r="BZ138" s="70">
        <f t="shared" ref="BZ138:BZ146" si="89">AK138*AG138</f>
        <v>0</v>
      </c>
      <c r="CA138" s="70">
        <f t="shared" ref="CA138:CA146" si="90">AK138*AH138</f>
        <v>0</v>
      </c>
      <c r="CB138" s="70">
        <f t="shared" ref="CB138:CB146" si="91">AK138*AI138</f>
        <v>0</v>
      </c>
      <c r="CC138" s="70">
        <f t="shared" ref="CC138:CC146" si="92">AK138*AJ138</f>
        <v>0</v>
      </c>
    </row>
    <row r="139" spans="1:81" ht="48" customHeight="1" thickBot="1" x14ac:dyDescent="0.3">
      <c r="A139" s="103" t="s">
        <v>222</v>
      </c>
      <c r="B139" s="22">
        <v>223</v>
      </c>
      <c r="C139" s="11" t="s">
        <v>278</v>
      </c>
      <c r="D139" s="66" t="s">
        <v>257</v>
      </c>
      <c r="E139" s="59" t="s">
        <v>4</v>
      </c>
      <c r="F139" s="34"/>
      <c r="G139" s="41"/>
      <c r="H139" s="73"/>
      <c r="I139" s="73"/>
      <c r="J139" s="73"/>
      <c r="K139" s="73"/>
      <c r="L139" s="73"/>
      <c r="M139" s="73"/>
      <c r="N139" s="73"/>
      <c r="O139" s="73"/>
      <c r="P139" s="73"/>
      <c r="Q139" s="73"/>
      <c r="R139" s="73"/>
      <c r="S139" s="73"/>
      <c r="T139" s="73"/>
      <c r="U139" s="110">
        <v>1</v>
      </c>
      <c r="V139" s="74"/>
      <c r="W139" s="73"/>
      <c r="X139" s="73"/>
      <c r="Y139" s="73"/>
      <c r="Z139" s="73"/>
      <c r="AA139" s="73"/>
      <c r="AB139" s="73"/>
      <c r="AC139" s="73"/>
      <c r="AD139" s="73"/>
      <c r="AE139" s="73"/>
      <c r="AF139" s="73"/>
      <c r="AG139" s="75"/>
      <c r="AH139" s="34"/>
      <c r="AI139" s="34"/>
      <c r="AJ139" s="34"/>
      <c r="AK139" s="36">
        <v>16800</v>
      </c>
      <c r="AL139" s="50">
        <f t="shared" si="63"/>
        <v>1</v>
      </c>
      <c r="AM139" s="25">
        <f t="shared" si="64"/>
        <v>16800</v>
      </c>
      <c r="AN139" s="2"/>
      <c r="AO139" s="65"/>
      <c r="AP139" s="1"/>
      <c r="AZ139" s="70">
        <f t="shared" si="65"/>
        <v>0</v>
      </c>
      <c r="BA139" s="70">
        <f t="shared" si="66"/>
        <v>0</v>
      </c>
      <c r="BB139" s="70">
        <f t="shared" si="67"/>
        <v>0</v>
      </c>
      <c r="BC139" s="70">
        <f t="shared" si="68"/>
        <v>0</v>
      </c>
      <c r="BD139" s="70">
        <f t="shared" si="69"/>
        <v>0</v>
      </c>
      <c r="BE139" s="70">
        <f t="shared" si="70"/>
        <v>0</v>
      </c>
      <c r="BF139" s="70">
        <f t="shared" si="71"/>
        <v>0</v>
      </c>
      <c r="BG139" s="70">
        <f t="shared" si="72"/>
        <v>0</v>
      </c>
      <c r="BH139" s="70">
        <f t="shared" si="73"/>
        <v>0</v>
      </c>
      <c r="BI139" s="70">
        <f t="shared" si="74"/>
        <v>0</v>
      </c>
      <c r="BJ139" s="70">
        <f t="shared" si="75"/>
        <v>0</v>
      </c>
      <c r="BK139" s="70">
        <f t="shared" si="76"/>
        <v>0</v>
      </c>
      <c r="BL139" s="95"/>
      <c r="BM139" s="70">
        <f t="shared" si="77"/>
        <v>0</v>
      </c>
      <c r="BN139" s="70">
        <f t="shared" si="78"/>
        <v>16800</v>
      </c>
      <c r="BO139" s="70"/>
      <c r="BP139" s="70">
        <f t="shared" si="79"/>
        <v>0</v>
      </c>
      <c r="BQ139" s="70">
        <f t="shared" si="80"/>
        <v>0</v>
      </c>
      <c r="BR139" s="70">
        <f t="shared" si="81"/>
        <v>0</v>
      </c>
      <c r="BS139" s="70">
        <f t="shared" si="82"/>
        <v>0</v>
      </c>
      <c r="BT139" s="70">
        <f t="shared" si="83"/>
        <v>0</v>
      </c>
      <c r="BU139" s="70">
        <f t="shared" si="84"/>
        <v>0</v>
      </c>
      <c r="BV139" s="70">
        <f t="shared" si="85"/>
        <v>0</v>
      </c>
      <c r="BW139" s="70">
        <f t="shared" si="86"/>
        <v>0</v>
      </c>
      <c r="BX139" s="70">
        <f t="shared" si="87"/>
        <v>0</v>
      </c>
      <c r="BY139" s="70">
        <f t="shared" si="88"/>
        <v>0</v>
      </c>
      <c r="BZ139" s="70">
        <f t="shared" si="89"/>
        <v>0</v>
      </c>
      <c r="CA139" s="70">
        <f t="shared" si="90"/>
        <v>0</v>
      </c>
      <c r="CB139" s="70">
        <f t="shared" si="91"/>
        <v>0</v>
      </c>
      <c r="CC139" s="70">
        <f t="shared" si="92"/>
        <v>0</v>
      </c>
    </row>
    <row r="140" spans="1:81" ht="34.5" customHeight="1" thickBot="1" x14ac:dyDescent="0.3">
      <c r="A140" s="103" t="s">
        <v>222</v>
      </c>
      <c r="B140" s="22">
        <v>224</v>
      </c>
      <c r="C140" s="11" t="s">
        <v>279</v>
      </c>
      <c r="D140" s="66" t="s">
        <v>259</v>
      </c>
      <c r="E140" s="59" t="s">
        <v>4</v>
      </c>
      <c r="F140" s="34"/>
      <c r="G140" s="41"/>
      <c r="H140" s="73"/>
      <c r="I140" s="73"/>
      <c r="J140" s="73"/>
      <c r="K140" s="73"/>
      <c r="L140" s="73"/>
      <c r="M140" s="73"/>
      <c r="N140" s="73"/>
      <c r="O140" s="73"/>
      <c r="P140" s="73"/>
      <c r="Q140" s="73"/>
      <c r="R140" s="73"/>
      <c r="S140" s="73"/>
      <c r="T140" s="73"/>
      <c r="U140" s="110">
        <v>1</v>
      </c>
      <c r="V140" s="74"/>
      <c r="W140" s="73"/>
      <c r="X140" s="73"/>
      <c r="Y140" s="73"/>
      <c r="Z140" s="73"/>
      <c r="AA140" s="73"/>
      <c r="AB140" s="73">
        <v>1</v>
      </c>
      <c r="AC140" s="73"/>
      <c r="AD140" s="73"/>
      <c r="AE140" s="73"/>
      <c r="AF140" s="73"/>
      <c r="AG140" s="75"/>
      <c r="AH140" s="34"/>
      <c r="AI140" s="34"/>
      <c r="AJ140" s="34"/>
      <c r="AK140" s="36">
        <v>13000</v>
      </c>
      <c r="AL140" s="50">
        <f t="shared" si="63"/>
        <v>2</v>
      </c>
      <c r="AM140" s="25">
        <f t="shared" si="64"/>
        <v>26000</v>
      </c>
      <c r="AN140" s="2"/>
      <c r="AO140" s="65"/>
      <c r="AP140" s="1"/>
      <c r="AZ140" s="70">
        <f t="shared" si="65"/>
        <v>0</v>
      </c>
      <c r="BA140" s="70">
        <f t="shared" si="66"/>
        <v>0</v>
      </c>
      <c r="BB140" s="70">
        <f t="shared" si="67"/>
        <v>0</v>
      </c>
      <c r="BC140" s="70">
        <f t="shared" si="68"/>
        <v>0</v>
      </c>
      <c r="BD140" s="70">
        <f t="shared" si="69"/>
        <v>0</v>
      </c>
      <c r="BE140" s="70">
        <f t="shared" si="70"/>
        <v>0</v>
      </c>
      <c r="BF140" s="70">
        <f t="shared" si="71"/>
        <v>0</v>
      </c>
      <c r="BG140" s="70">
        <f t="shared" si="72"/>
        <v>0</v>
      </c>
      <c r="BH140" s="70">
        <f t="shared" si="73"/>
        <v>0</v>
      </c>
      <c r="BI140" s="70">
        <f t="shared" si="74"/>
        <v>0</v>
      </c>
      <c r="BJ140" s="70">
        <f t="shared" si="75"/>
        <v>0</v>
      </c>
      <c r="BK140" s="70">
        <f t="shared" si="76"/>
        <v>0</v>
      </c>
      <c r="BL140" s="95"/>
      <c r="BM140" s="70">
        <f t="shared" si="77"/>
        <v>0</v>
      </c>
      <c r="BN140" s="70">
        <f t="shared" si="78"/>
        <v>13000</v>
      </c>
      <c r="BO140" s="70"/>
      <c r="BP140" s="70">
        <f t="shared" si="79"/>
        <v>0</v>
      </c>
      <c r="BQ140" s="70">
        <f t="shared" si="80"/>
        <v>0</v>
      </c>
      <c r="BR140" s="70">
        <f t="shared" si="81"/>
        <v>0</v>
      </c>
      <c r="BS140" s="70">
        <f t="shared" si="82"/>
        <v>0</v>
      </c>
      <c r="BT140" s="70">
        <f t="shared" si="83"/>
        <v>0</v>
      </c>
      <c r="BU140" s="70">
        <f t="shared" si="84"/>
        <v>13000</v>
      </c>
      <c r="BV140" s="70">
        <f t="shared" si="85"/>
        <v>0</v>
      </c>
      <c r="BW140" s="70">
        <f t="shared" si="86"/>
        <v>0</v>
      </c>
      <c r="BX140" s="70">
        <f t="shared" si="87"/>
        <v>0</v>
      </c>
      <c r="BY140" s="70">
        <f t="shared" si="88"/>
        <v>0</v>
      </c>
      <c r="BZ140" s="70">
        <f t="shared" si="89"/>
        <v>0</v>
      </c>
      <c r="CA140" s="70">
        <f t="shared" si="90"/>
        <v>0</v>
      </c>
      <c r="CB140" s="70">
        <f t="shared" si="91"/>
        <v>0</v>
      </c>
      <c r="CC140" s="70">
        <f t="shared" si="92"/>
        <v>0</v>
      </c>
    </row>
    <row r="141" spans="1:81" ht="44.25" customHeight="1" thickBot="1" x14ac:dyDescent="0.3">
      <c r="A141" s="103" t="s">
        <v>222</v>
      </c>
      <c r="B141" s="22">
        <v>225</v>
      </c>
      <c r="C141" s="11" t="s">
        <v>280</v>
      </c>
      <c r="D141" s="66" t="s">
        <v>260</v>
      </c>
      <c r="E141" s="59" t="s">
        <v>4</v>
      </c>
      <c r="F141" s="34"/>
      <c r="G141" s="41"/>
      <c r="H141" s="73"/>
      <c r="I141" s="73"/>
      <c r="J141" s="73"/>
      <c r="K141" s="73"/>
      <c r="L141" s="73"/>
      <c r="M141" s="73"/>
      <c r="N141" s="73"/>
      <c r="O141" s="73"/>
      <c r="P141" s="73"/>
      <c r="Q141" s="73"/>
      <c r="R141" s="73"/>
      <c r="S141" s="73"/>
      <c r="T141" s="73"/>
      <c r="U141" s="73"/>
      <c r="V141" s="74"/>
      <c r="W141" s="73"/>
      <c r="X141" s="73">
        <v>2</v>
      </c>
      <c r="Y141" s="73">
        <v>2</v>
      </c>
      <c r="Z141" s="73"/>
      <c r="AA141" s="73">
        <v>4</v>
      </c>
      <c r="AB141" s="73">
        <v>4</v>
      </c>
      <c r="AC141" s="73"/>
      <c r="AD141" s="73"/>
      <c r="AE141" s="73"/>
      <c r="AF141" s="73"/>
      <c r="AG141" s="75"/>
      <c r="AH141" s="34"/>
      <c r="AI141" s="34"/>
      <c r="AJ141" s="34"/>
      <c r="AK141" s="36">
        <v>25000</v>
      </c>
      <c r="AL141" s="50">
        <f t="shared" si="63"/>
        <v>12</v>
      </c>
      <c r="AM141" s="25">
        <f t="shared" si="64"/>
        <v>300000</v>
      </c>
      <c r="AN141" s="2"/>
      <c r="AO141" s="65"/>
      <c r="AP141" s="1"/>
      <c r="AZ141" s="70">
        <f t="shared" si="65"/>
        <v>0</v>
      </c>
      <c r="BA141" s="70">
        <f t="shared" si="66"/>
        <v>0</v>
      </c>
      <c r="BB141" s="70">
        <f t="shared" si="67"/>
        <v>0</v>
      </c>
      <c r="BC141" s="70">
        <f t="shared" si="68"/>
        <v>0</v>
      </c>
      <c r="BD141" s="70">
        <f t="shared" si="69"/>
        <v>0</v>
      </c>
      <c r="BE141" s="70">
        <f t="shared" si="70"/>
        <v>0</v>
      </c>
      <c r="BF141" s="70">
        <f t="shared" si="71"/>
        <v>0</v>
      </c>
      <c r="BG141" s="70">
        <f t="shared" si="72"/>
        <v>0</v>
      </c>
      <c r="BH141" s="70">
        <f t="shared" si="73"/>
        <v>0</v>
      </c>
      <c r="BI141" s="70">
        <f t="shared" si="74"/>
        <v>0</v>
      </c>
      <c r="BJ141" s="70">
        <f t="shared" si="75"/>
        <v>0</v>
      </c>
      <c r="BK141" s="70">
        <f t="shared" si="76"/>
        <v>0</v>
      </c>
      <c r="BL141" s="95"/>
      <c r="BM141" s="70">
        <f t="shared" si="77"/>
        <v>0</v>
      </c>
      <c r="BN141" s="70">
        <f>AK141*U141</f>
        <v>0</v>
      </c>
      <c r="BO141" s="70"/>
      <c r="BP141" s="70">
        <f t="shared" si="79"/>
        <v>0</v>
      </c>
      <c r="BQ141" s="70">
        <f t="shared" si="80"/>
        <v>50000</v>
      </c>
      <c r="BR141" s="70">
        <f t="shared" si="81"/>
        <v>50000</v>
      </c>
      <c r="BS141" s="70">
        <f t="shared" si="82"/>
        <v>0</v>
      </c>
      <c r="BT141" s="70">
        <f t="shared" si="83"/>
        <v>100000</v>
      </c>
      <c r="BU141" s="70">
        <f t="shared" si="84"/>
        <v>100000</v>
      </c>
      <c r="BV141" s="70">
        <f t="shared" si="85"/>
        <v>0</v>
      </c>
      <c r="BW141" s="70">
        <f t="shared" si="86"/>
        <v>0</v>
      </c>
      <c r="BX141" s="70">
        <f t="shared" si="87"/>
        <v>0</v>
      </c>
      <c r="BY141" s="70">
        <f t="shared" si="88"/>
        <v>0</v>
      </c>
      <c r="BZ141" s="70">
        <f t="shared" si="89"/>
        <v>0</v>
      </c>
      <c r="CA141" s="70">
        <f t="shared" si="90"/>
        <v>0</v>
      </c>
      <c r="CB141" s="70">
        <f t="shared" si="91"/>
        <v>0</v>
      </c>
      <c r="CC141" s="70">
        <f t="shared" si="92"/>
        <v>0</v>
      </c>
    </row>
    <row r="142" spans="1:81" ht="48.75" customHeight="1" thickBot="1" x14ac:dyDescent="0.3">
      <c r="A142" s="103" t="s">
        <v>222</v>
      </c>
      <c r="B142" s="22">
        <v>226</v>
      </c>
      <c r="C142" s="11" t="s">
        <v>282</v>
      </c>
      <c r="D142" s="66" t="s">
        <v>261</v>
      </c>
      <c r="E142" s="59" t="s">
        <v>4</v>
      </c>
      <c r="F142" s="34"/>
      <c r="G142" s="41"/>
      <c r="H142" s="73"/>
      <c r="I142" s="73">
        <v>1</v>
      </c>
      <c r="J142" s="73"/>
      <c r="K142" s="73"/>
      <c r="L142" s="73"/>
      <c r="M142" s="73"/>
      <c r="N142" s="73"/>
      <c r="O142" s="73"/>
      <c r="P142" s="73"/>
      <c r="Q142" s="73"/>
      <c r="R142" s="73"/>
      <c r="S142" s="73"/>
      <c r="T142" s="73">
        <v>1</v>
      </c>
      <c r="U142" s="73"/>
      <c r="V142" s="74"/>
      <c r="W142" s="73"/>
      <c r="X142" s="73"/>
      <c r="Y142" s="73"/>
      <c r="Z142" s="73"/>
      <c r="AA142" s="73"/>
      <c r="AB142" s="73"/>
      <c r="AC142" s="73"/>
      <c r="AD142" s="73"/>
      <c r="AE142" s="73"/>
      <c r="AF142" s="73"/>
      <c r="AG142" s="75"/>
      <c r="AH142" s="34"/>
      <c r="AI142" s="34"/>
      <c r="AJ142" s="34"/>
      <c r="AK142" s="36">
        <v>14400</v>
      </c>
      <c r="AL142" s="50">
        <f t="shared" si="63"/>
        <v>2</v>
      </c>
      <c r="AM142" s="25">
        <f t="shared" si="64"/>
        <v>28800</v>
      </c>
      <c r="AN142" s="2"/>
      <c r="AO142" s="65"/>
      <c r="AP142" s="1"/>
      <c r="AZ142" s="70">
        <f t="shared" si="65"/>
        <v>0</v>
      </c>
      <c r="BA142" s="70">
        <f t="shared" si="66"/>
        <v>14400</v>
      </c>
      <c r="BB142" s="70">
        <f t="shared" si="67"/>
        <v>0</v>
      </c>
      <c r="BC142" s="70">
        <f t="shared" si="68"/>
        <v>0</v>
      </c>
      <c r="BD142" s="70">
        <f t="shared" si="69"/>
        <v>0</v>
      </c>
      <c r="BE142" s="70">
        <f t="shared" si="70"/>
        <v>0</v>
      </c>
      <c r="BF142" s="70">
        <f t="shared" si="71"/>
        <v>0</v>
      </c>
      <c r="BG142" s="70">
        <f t="shared" si="72"/>
        <v>0</v>
      </c>
      <c r="BH142" s="70">
        <f t="shared" si="73"/>
        <v>0</v>
      </c>
      <c r="BI142" s="70">
        <f t="shared" si="74"/>
        <v>0</v>
      </c>
      <c r="BJ142" s="70">
        <f t="shared" si="75"/>
        <v>0</v>
      </c>
      <c r="BK142" s="70">
        <f t="shared" si="76"/>
        <v>0</v>
      </c>
      <c r="BL142" s="95"/>
      <c r="BM142" s="70">
        <f t="shared" si="77"/>
        <v>14400</v>
      </c>
      <c r="BN142" s="70">
        <f t="shared" ref="BN142:BN146" si="93">AK142*U142</f>
        <v>0</v>
      </c>
      <c r="BO142" s="70"/>
      <c r="BP142" s="70">
        <f t="shared" si="79"/>
        <v>0</v>
      </c>
      <c r="BQ142" s="70">
        <f t="shared" si="80"/>
        <v>0</v>
      </c>
      <c r="BR142" s="70">
        <f t="shared" si="81"/>
        <v>0</v>
      </c>
      <c r="BS142" s="70">
        <f t="shared" si="82"/>
        <v>0</v>
      </c>
      <c r="BT142" s="70">
        <f t="shared" si="83"/>
        <v>0</v>
      </c>
      <c r="BU142" s="70">
        <f t="shared" si="84"/>
        <v>0</v>
      </c>
      <c r="BV142" s="70">
        <f t="shared" si="85"/>
        <v>0</v>
      </c>
      <c r="BW142" s="70">
        <f t="shared" si="86"/>
        <v>0</v>
      </c>
      <c r="BX142" s="70">
        <f t="shared" si="87"/>
        <v>0</v>
      </c>
      <c r="BY142" s="70">
        <f t="shared" si="88"/>
        <v>0</v>
      </c>
      <c r="BZ142" s="70">
        <f t="shared" si="89"/>
        <v>0</v>
      </c>
      <c r="CA142" s="70">
        <f t="shared" si="90"/>
        <v>0</v>
      </c>
      <c r="CB142" s="70">
        <f t="shared" si="91"/>
        <v>0</v>
      </c>
      <c r="CC142" s="70">
        <f t="shared" si="92"/>
        <v>0</v>
      </c>
    </row>
    <row r="143" spans="1:81" ht="56.25" customHeight="1" thickBot="1" x14ac:dyDescent="0.3">
      <c r="A143" s="103" t="s">
        <v>222</v>
      </c>
      <c r="B143" s="22">
        <v>227</v>
      </c>
      <c r="C143" s="97" t="s">
        <v>281</v>
      </c>
      <c r="D143" s="98" t="s">
        <v>262</v>
      </c>
      <c r="E143" s="59" t="s">
        <v>4</v>
      </c>
      <c r="F143" s="34"/>
      <c r="G143" s="41"/>
      <c r="H143" s="73"/>
      <c r="I143" s="73"/>
      <c r="J143" s="73"/>
      <c r="K143" s="73"/>
      <c r="L143" s="73"/>
      <c r="M143" s="73"/>
      <c r="N143" s="73"/>
      <c r="O143" s="73"/>
      <c r="P143" s="73"/>
      <c r="Q143" s="73"/>
      <c r="R143" s="73"/>
      <c r="S143" s="73"/>
      <c r="T143" s="73"/>
      <c r="U143" s="73"/>
      <c r="V143" s="74"/>
      <c r="W143" s="73"/>
      <c r="X143" s="73"/>
      <c r="Y143" s="73"/>
      <c r="Z143" s="73"/>
      <c r="AA143" s="73"/>
      <c r="AB143" s="73"/>
      <c r="AC143" s="73"/>
      <c r="AD143" s="73"/>
      <c r="AE143" s="73"/>
      <c r="AF143" s="73"/>
      <c r="AG143" s="75"/>
      <c r="AH143" s="34"/>
      <c r="AI143" s="34"/>
      <c r="AJ143" s="34"/>
      <c r="AK143" s="36"/>
      <c r="AL143" s="50">
        <f t="shared" si="63"/>
        <v>0</v>
      </c>
      <c r="AM143" s="25">
        <f t="shared" si="64"/>
        <v>0</v>
      </c>
      <c r="AN143" s="2"/>
      <c r="AO143" s="65"/>
      <c r="AP143" s="1"/>
      <c r="AZ143" s="70">
        <f t="shared" si="65"/>
        <v>0</v>
      </c>
      <c r="BA143" s="70">
        <f t="shared" si="66"/>
        <v>0</v>
      </c>
      <c r="BB143" s="70">
        <f t="shared" si="67"/>
        <v>0</v>
      </c>
      <c r="BC143" s="70">
        <f t="shared" si="68"/>
        <v>0</v>
      </c>
      <c r="BD143" s="70">
        <f t="shared" si="69"/>
        <v>0</v>
      </c>
      <c r="BE143" s="70">
        <f t="shared" si="70"/>
        <v>0</v>
      </c>
      <c r="BF143" s="70">
        <f t="shared" si="71"/>
        <v>0</v>
      </c>
      <c r="BG143" s="70">
        <f t="shared" si="72"/>
        <v>0</v>
      </c>
      <c r="BH143" s="70">
        <f t="shared" si="73"/>
        <v>0</v>
      </c>
      <c r="BI143" s="70">
        <f t="shared" si="74"/>
        <v>0</v>
      </c>
      <c r="BJ143" s="70">
        <f t="shared" si="75"/>
        <v>0</v>
      </c>
      <c r="BK143" s="70">
        <f t="shared" si="76"/>
        <v>0</v>
      </c>
      <c r="BL143" s="95"/>
      <c r="BM143" s="70">
        <f t="shared" si="77"/>
        <v>0</v>
      </c>
      <c r="BN143" s="70">
        <f t="shared" si="93"/>
        <v>0</v>
      </c>
      <c r="BO143" s="70"/>
      <c r="BP143" s="70">
        <f t="shared" si="79"/>
        <v>0</v>
      </c>
      <c r="BQ143" s="70">
        <f t="shared" si="80"/>
        <v>0</v>
      </c>
      <c r="BR143" s="70">
        <f t="shared" si="81"/>
        <v>0</v>
      </c>
      <c r="BS143" s="70">
        <f t="shared" si="82"/>
        <v>0</v>
      </c>
      <c r="BT143" s="70">
        <f t="shared" si="83"/>
        <v>0</v>
      </c>
      <c r="BU143" s="70">
        <f t="shared" si="84"/>
        <v>0</v>
      </c>
      <c r="BV143" s="70">
        <f t="shared" si="85"/>
        <v>0</v>
      </c>
      <c r="BW143" s="70">
        <f t="shared" si="86"/>
        <v>0</v>
      </c>
      <c r="BX143" s="70">
        <f t="shared" si="87"/>
        <v>0</v>
      </c>
      <c r="BY143" s="70">
        <f t="shared" si="88"/>
        <v>0</v>
      </c>
      <c r="BZ143" s="70">
        <f t="shared" si="89"/>
        <v>0</v>
      </c>
      <c r="CA143" s="70">
        <f t="shared" si="90"/>
        <v>0</v>
      </c>
      <c r="CB143" s="70">
        <f t="shared" si="91"/>
        <v>0</v>
      </c>
      <c r="CC143" s="70">
        <f t="shared" si="92"/>
        <v>0</v>
      </c>
    </row>
    <row r="144" spans="1:81" ht="43.5" customHeight="1" thickBot="1" x14ac:dyDescent="0.3">
      <c r="A144" s="103" t="s">
        <v>222</v>
      </c>
      <c r="B144" s="22">
        <v>228</v>
      </c>
      <c r="C144" s="11" t="s">
        <v>263</v>
      </c>
      <c r="D144" s="66" t="s">
        <v>265</v>
      </c>
      <c r="E144" s="59" t="s">
        <v>4</v>
      </c>
      <c r="F144" s="34"/>
      <c r="G144" s="41"/>
      <c r="H144" s="73">
        <v>20</v>
      </c>
      <c r="I144" s="73">
        <v>35</v>
      </c>
      <c r="J144" s="73">
        <v>35</v>
      </c>
      <c r="K144" s="73">
        <v>35</v>
      </c>
      <c r="L144" s="73">
        <v>35</v>
      </c>
      <c r="M144" s="73">
        <v>35</v>
      </c>
      <c r="N144" s="73">
        <v>35</v>
      </c>
      <c r="O144" s="73">
        <v>35</v>
      </c>
      <c r="P144" s="73">
        <v>35</v>
      </c>
      <c r="Q144" s="73">
        <v>35</v>
      </c>
      <c r="R144" s="73">
        <v>35</v>
      </c>
      <c r="S144" s="73">
        <v>3</v>
      </c>
      <c r="T144" s="75">
        <v>20</v>
      </c>
      <c r="U144" s="75">
        <v>35</v>
      </c>
      <c r="V144" s="75"/>
      <c r="W144" s="75">
        <v>35</v>
      </c>
      <c r="X144" s="75">
        <v>35</v>
      </c>
      <c r="Y144" s="75">
        <v>35</v>
      </c>
      <c r="Z144" s="75">
        <v>35</v>
      </c>
      <c r="AA144" s="75">
        <v>35</v>
      </c>
      <c r="AB144" s="75">
        <v>35</v>
      </c>
      <c r="AC144" s="75">
        <v>35</v>
      </c>
      <c r="AD144" s="75">
        <v>35</v>
      </c>
      <c r="AE144" s="75">
        <v>35</v>
      </c>
      <c r="AF144" s="75">
        <v>35</v>
      </c>
      <c r="AG144" s="75">
        <v>35</v>
      </c>
      <c r="AH144" s="34"/>
      <c r="AI144" s="34">
        <v>2</v>
      </c>
      <c r="AJ144" s="34"/>
      <c r="AK144" s="36">
        <v>50</v>
      </c>
      <c r="AL144" s="50">
        <f t="shared" si="63"/>
        <v>815</v>
      </c>
      <c r="AM144" s="25">
        <f t="shared" si="64"/>
        <v>40750</v>
      </c>
      <c r="AN144" s="2"/>
      <c r="AO144" s="65"/>
      <c r="AP144" s="1"/>
      <c r="AZ144" s="70">
        <f t="shared" si="65"/>
        <v>1000</v>
      </c>
      <c r="BA144" s="70">
        <f t="shared" si="66"/>
        <v>1750</v>
      </c>
      <c r="BB144" s="70">
        <f t="shared" si="67"/>
        <v>1750</v>
      </c>
      <c r="BC144" s="70">
        <f t="shared" si="68"/>
        <v>1750</v>
      </c>
      <c r="BD144" s="70">
        <f t="shared" si="69"/>
        <v>1750</v>
      </c>
      <c r="BE144" s="70">
        <f t="shared" si="70"/>
        <v>1750</v>
      </c>
      <c r="BF144" s="70">
        <f t="shared" si="71"/>
        <v>1750</v>
      </c>
      <c r="BG144" s="70">
        <f t="shared" si="72"/>
        <v>1750</v>
      </c>
      <c r="BH144" s="70">
        <f t="shared" si="73"/>
        <v>1750</v>
      </c>
      <c r="BI144" s="70">
        <f t="shared" si="74"/>
        <v>1750</v>
      </c>
      <c r="BJ144" s="70">
        <f t="shared" si="75"/>
        <v>1750</v>
      </c>
      <c r="BK144" s="70">
        <f t="shared" si="76"/>
        <v>150</v>
      </c>
      <c r="BL144" s="95"/>
      <c r="BM144" s="70">
        <f t="shared" si="77"/>
        <v>1000</v>
      </c>
      <c r="BN144" s="70">
        <f t="shared" si="93"/>
        <v>1750</v>
      </c>
      <c r="BO144" s="70"/>
      <c r="BP144" s="70">
        <f t="shared" si="79"/>
        <v>1750</v>
      </c>
      <c r="BQ144" s="70">
        <f t="shared" si="80"/>
        <v>1750</v>
      </c>
      <c r="BR144" s="70">
        <f t="shared" si="81"/>
        <v>1750</v>
      </c>
      <c r="BS144" s="70">
        <f t="shared" si="82"/>
        <v>1750</v>
      </c>
      <c r="BT144" s="70">
        <f t="shared" si="83"/>
        <v>1750</v>
      </c>
      <c r="BU144" s="70">
        <f t="shared" si="84"/>
        <v>1750</v>
      </c>
      <c r="BV144" s="70">
        <f t="shared" si="85"/>
        <v>1750</v>
      </c>
      <c r="BW144" s="70">
        <f t="shared" si="86"/>
        <v>1750</v>
      </c>
      <c r="BX144" s="70">
        <f t="shared" si="87"/>
        <v>1750</v>
      </c>
      <c r="BY144" s="70">
        <f t="shared" si="88"/>
        <v>1750</v>
      </c>
      <c r="BZ144" s="70">
        <f t="shared" si="89"/>
        <v>1750</v>
      </c>
      <c r="CA144" s="70">
        <f t="shared" si="90"/>
        <v>0</v>
      </c>
      <c r="CB144" s="70">
        <f t="shared" si="91"/>
        <v>100</v>
      </c>
      <c r="CC144" s="70">
        <f t="shared" si="92"/>
        <v>0</v>
      </c>
    </row>
    <row r="145" spans="1:82" ht="43.5" customHeight="1" x14ac:dyDescent="0.25">
      <c r="A145" s="103" t="s">
        <v>222</v>
      </c>
      <c r="B145" s="22">
        <v>229</v>
      </c>
      <c r="C145" s="11" t="s">
        <v>264</v>
      </c>
      <c r="D145" s="66" t="s">
        <v>269</v>
      </c>
      <c r="E145" s="59" t="s">
        <v>4</v>
      </c>
      <c r="F145" s="34"/>
      <c r="G145" s="41"/>
      <c r="H145" s="73">
        <v>2</v>
      </c>
      <c r="I145" s="73">
        <v>3</v>
      </c>
      <c r="J145" s="73">
        <v>1</v>
      </c>
      <c r="K145" s="73">
        <v>1</v>
      </c>
      <c r="L145" s="73">
        <v>1</v>
      </c>
      <c r="M145" s="73">
        <v>1</v>
      </c>
      <c r="N145" s="73">
        <v>1</v>
      </c>
      <c r="O145" s="73">
        <v>1</v>
      </c>
      <c r="P145" s="73">
        <v>1</v>
      </c>
      <c r="Q145" s="73">
        <v>1</v>
      </c>
      <c r="R145" s="73">
        <v>1</v>
      </c>
      <c r="S145" s="73">
        <v>2</v>
      </c>
      <c r="T145" s="73">
        <v>1</v>
      </c>
      <c r="U145" s="73">
        <v>4</v>
      </c>
      <c r="V145" s="74"/>
      <c r="W145" s="73">
        <v>3</v>
      </c>
      <c r="X145" s="73">
        <v>2</v>
      </c>
      <c r="Y145" s="73">
        <v>2</v>
      </c>
      <c r="Z145" s="73">
        <v>2</v>
      </c>
      <c r="AA145" s="73">
        <v>2</v>
      </c>
      <c r="AB145" s="73">
        <v>2</v>
      </c>
      <c r="AC145" s="73">
        <v>2</v>
      </c>
      <c r="AD145" s="73">
        <v>2</v>
      </c>
      <c r="AE145" s="73">
        <v>2</v>
      </c>
      <c r="AF145" s="73">
        <v>3</v>
      </c>
      <c r="AG145" s="75">
        <v>3</v>
      </c>
      <c r="AH145" s="34">
        <v>2</v>
      </c>
      <c r="AI145" s="34">
        <v>2</v>
      </c>
      <c r="AJ145" s="34"/>
      <c r="AK145" s="36">
        <v>250</v>
      </c>
      <c r="AL145" s="50">
        <f t="shared" si="63"/>
        <v>50</v>
      </c>
      <c r="AM145" s="25">
        <f t="shared" si="64"/>
        <v>12500</v>
      </c>
      <c r="AN145" s="2"/>
      <c r="AO145" s="65"/>
      <c r="AP145" s="1"/>
      <c r="AZ145" s="70">
        <f t="shared" si="65"/>
        <v>500</v>
      </c>
      <c r="BA145" s="70">
        <f t="shared" si="66"/>
        <v>750</v>
      </c>
      <c r="BB145" s="70">
        <f t="shared" si="67"/>
        <v>250</v>
      </c>
      <c r="BC145" s="70">
        <f t="shared" si="68"/>
        <v>250</v>
      </c>
      <c r="BD145" s="70">
        <f t="shared" si="69"/>
        <v>250</v>
      </c>
      <c r="BE145" s="70">
        <f t="shared" si="70"/>
        <v>250</v>
      </c>
      <c r="BF145" s="70">
        <f t="shared" si="71"/>
        <v>250</v>
      </c>
      <c r="BG145" s="70">
        <f t="shared" si="72"/>
        <v>250</v>
      </c>
      <c r="BH145" s="70">
        <f t="shared" si="73"/>
        <v>250</v>
      </c>
      <c r="BI145" s="70">
        <f t="shared" si="74"/>
        <v>250</v>
      </c>
      <c r="BJ145" s="70">
        <f t="shared" si="75"/>
        <v>250</v>
      </c>
      <c r="BK145" s="70">
        <f t="shared" si="76"/>
        <v>500</v>
      </c>
      <c r="BL145" s="95"/>
      <c r="BM145" s="70">
        <f t="shared" si="77"/>
        <v>250</v>
      </c>
      <c r="BN145" s="70">
        <f t="shared" si="93"/>
        <v>1000</v>
      </c>
      <c r="BO145" s="70"/>
      <c r="BP145" s="70">
        <f t="shared" si="79"/>
        <v>750</v>
      </c>
      <c r="BQ145" s="70">
        <f t="shared" si="80"/>
        <v>500</v>
      </c>
      <c r="BR145" s="70">
        <f t="shared" si="81"/>
        <v>500</v>
      </c>
      <c r="BS145" s="70">
        <f t="shared" si="82"/>
        <v>500</v>
      </c>
      <c r="BT145" s="70">
        <f t="shared" si="83"/>
        <v>500</v>
      </c>
      <c r="BU145" s="70">
        <f t="shared" si="84"/>
        <v>500</v>
      </c>
      <c r="BV145" s="70">
        <f t="shared" si="85"/>
        <v>500</v>
      </c>
      <c r="BW145" s="70">
        <f t="shared" si="86"/>
        <v>500</v>
      </c>
      <c r="BX145" s="70">
        <f t="shared" si="87"/>
        <v>500</v>
      </c>
      <c r="BY145" s="70">
        <f t="shared" si="88"/>
        <v>750</v>
      </c>
      <c r="BZ145" s="70">
        <f t="shared" si="89"/>
        <v>750</v>
      </c>
      <c r="CA145" s="70">
        <f t="shared" si="90"/>
        <v>500</v>
      </c>
      <c r="CB145" s="70">
        <f t="shared" si="91"/>
        <v>500</v>
      </c>
      <c r="CC145" s="70">
        <f t="shared" si="92"/>
        <v>0</v>
      </c>
    </row>
    <row r="146" spans="1:82" ht="52.5" customHeight="1" thickBot="1" x14ac:dyDescent="0.3">
      <c r="A146" s="87" t="s">
        <v>236</v>
      </c>
      <c r="B146" s="22">
        <v>223</v>
      </c>
      <c r="C146" s="23" t="s">
        <v>239</v>
      </c>
      <c r="D146" s="86" t="s">
        <v>302</v>
      </c>
      <c r="E146" s="22" t="s">
        <v>4</v>
      </c>
      <c r="F146" s="35"/>
      <c r="G146" s="42"/>
      <c r="H146" s="88">
        <v>2</v>
      </c>
      <c r="I146" s="88">
        <v>1</v>
      </c>
      <c r="J146" s="88">
        <v>2</v>
      </c>
      <c r="K146" s="88">
        <v>1</v>
      </c>
      <c r="L146" s="88">
        <v>1</v>
      </c>
      <c r="M146" s="88">
        <v>1</v>
      </c>
      <c r="N146" s="88">
        <v>1</v>
      </c>
      <c r="O146" s="88">
        <v>1</v>
      </c>
      <c r="P146" s="88">
        <v>1</v>
      </c>
      <c r="Q146" s="88">
        <v>1</v>
      </c>
      <c r="R146" s="88">
        <v>1</v>
      </c>
      <c r="S146" s="88">
        <v>1</v>
      </c>
      <c r="T146" s="88">
        <v>2</v>
      </c>
      <c r="U146" s="88">
        <v>3</v>
      </c>
      <c r="V146" s="89"/>
      <c r="W146" s="88">
        <v>1</v>
      </c>
      <c r="X146" s="88">
        <v>1</v>
      </c>
      <c r="Y146" s="88">
        <v>1</v>
      </c>
      <c r="Z146" s="88">
        <v>1</v>
      </c>
      <c r="AA146" s="88">
        <v>1</v>
      </c>
      <c r="AB146" s="88">
        <v>1</v>
      </c>
      <c r="AC146" s="88">
        <v>1</v>
      </c>
      <c r="AD146" s="88">
        <v>1</v>
      </c>
      <c r="AE146" s="88">
        <v>1</v>
      </c>
      <c r="AF146" s="88">
        <v>1</v>
      </c>
      <c r="AG146" s="90">
        <v>1</v>
      </c>
      <c r="AH146" s="35">
        <v>1</v>
      </c>
      <c r="AI146" s="35">
        <v>1</v>
      </c>
      <c r="AJ146" s="35">
        <v>2</v>
      </c>
      <c r="AK146" s="36">
        <v>500</v>
      </c>
      <c r="AL146" s="50">
        <f t="shared" si="63"/>
        <v>34</v>
      </c>
      <c r="AM146" s="25">
        <f t="shared" si="64"/>
        <v>17000</v>
      </c>
      <c r="AN146" s="2"/>
      <c r="AO146" s="65"/>
      <c r="AP146" s="1"/>
      <c r="AZ146" s="70">
        <f t="shared" si="65"/>
        <v>1000</v>
      </c>
      <c r="BA146" s="70">
        <f t="shared" si="66"/>
        <v>500</v>
      </c>
      <c r="BB146" s="70">
        <f t="shared" si="67"/>
        <v>1000</v>
      </c>
      <c r="BC146" s="70">
        <f t="shared" si="68"/>
        <v>500</v>
      </c>
      <c r="BD146" s="70">
        <f t="shared" si="69"/>
        <v>500</v>
      </c>
      <c r="BE146" s="70">
        <f t="shared" si="70"/>
        <v>500</v>
      </c>
      <c r="BF146" s="70">
        <f t="shared" si="71"/>
        <v>500</v>
      </c>
      <c r="BG146" s="70">
        <f t="shared" si="72"/>
        <v>500</v>
      </c>
      <c r="BH146" s="70">
        <f t="shared" si="73"/>
        <v>500</v>
      </c>
      <c r="BI146" s="70">
        <f t="shared" si="74"/>
        <v>500</v>
      </c>
      <c r="BJ146" s="70">
        <f t="shared" si="75"/>
        <v>500</v>
      </c>
      <c r="BK146" s="70">
        <f t="shared" si="76"/>
        <v>500</v>
      </c>
      <c r="BM146" s="70">
        <f t="shared" si="77"/>
        <v>1000</v>
      </c>
      <c r="BN146" s="70">
        <f t="shared" si="93"/>
        <v>1500</v>
      </c>
      <c r="BO146" s="70"/>
      <c r="BP146" s="70">
        <f t="shared" si="79"/>
        <v>500</v>
      </c>
      <c r="BQ146" s="70">
        <f t="shared" si="80"/>
        <v>500</v>
      </c>
      <c r="BR146" s="70">
        <f t="shared" si="81"/>
        <v>500</v>
      </c>
      <c r="BS146" s="70">
        <f t="shared" si="82"/>
        <v>500</v>
      </c>
      <c r="BT146" s="70">
        <f t="shared" si="83"/>
        <v>500</v>
      </c>
      <c r="BU146" s="70">
        <f t="shared" si="84"/>
        <v>500</v>
      </c>
      <c r="BV146" s="70">
        <f t="shared" si="85"/>
        <v>500</v>
      </c>
      <c r="BW146" s="70">
        <f t="shared" si="86"/>
        <v>500</v>
      </c>
      <c r="BX146" s="70">
        <f t="shared" si="87"/>
        <v>500</v>
      </c>
      <c r="BY146" s="70">
        <f t="shared" si="88"/>
        <v>500</v>
      </c>
      <c r="BZ146" s="70">
        <f t="shared" si="89"/>
        <v>500</v>
      </c>
      <c r="CA146" s="70">
        <f t="shared" si="90"/>
        <v>500</v>
      </c>
      <c r="CB146" s="70">
        <f t="shared" si="91"/>
        <v>500</v>
      </c>
      <c r="CC146" s="70">
        <f t="shared" si="92"/>
        <v>1000</v>
      </c>
    </row>
    <row r="147" spans="1:82" ht="31.5" customHeight="1" thickBot="1" x14ac:dyDescent="0.3">
      <c r="A147" s="64" t="s">
        <v>214</v>
      </c>
      <c r="B147" s="22">
        <v>224</v>
      </c>
      <c r="C147" s="11" t="s">
        <v>213</v>
      </c>
      <c r="D147" s="13" t="s">
        <v>230</v>
      </c>
      <c r="E147" s="59"/>
      <c r="F147" s="34"/>
      <c r="G147" s="41"/>
      <c r="H147" s="60">
        <f t="shared" ref="H147:S147" si="94">AZ147</f>
        <v>133405</v>
      </c>
      <c r="I147" s="60" t="e">
        <f t="shared" si="94"/>
        <v>#REF!</v>
      </c>
      <c r="J147" s="60" t="e">
        <f t="shared" si="94"/>
        <v>#REF!</v>
      </c>
      <c r="K147" s="60" t="e">
        <f t="shared" si="94"/>
        <v>#REF!</v>
      </c>
      <c r="L147" s="60" t="e">
        <f t="shared" si="94"/>
        <v>#REF!</v>
      </c>
      <c r="M147" s="60" t="e">
        <f t="shared" si="94"/>
        <v>#REF!</v>
      </c>
      <c r="N147" s="60" t="e">
        <f t="shared" si="94"/>
        <v>#REF!</v>
      </c>
      <c r="O147" s="60" t="e">
        <f t="shared" si="94"/>
        <v>#REF!</v>
      </c>
      <c r="P147" s="60" t="e">
        <f t="shared" si="94"/>
        <v>#REF!</v>
      </c>
      <c r="Q147" s="60" t="e">
        <f t="shared" si="94"/>
        <v>#REF!</v>
      </c>
      <c r="R147" s="60" t="e">
        <f t="shared" si="94"/>
        <v>#REF!</v>
      </c>
      <c r="S147" s="60" t="e">
        <f t="shared" si="94"/>
        <v>#REF!</v>
      </c>
      <c r="T147" s="60" t="e">
        <f t="shared" ref="T147:AJ147" si="95">BM147</f>
        <v>#REF!</v>
      </c>
      <c r="U147" s="60" t="e">
        <f t="shared" si="95"/>
        <v>#REF!</v>
      </c>
      <c r="V147" s="60">
        <f t="shared" si="95"/>
        <v>0</v>
      </c>
      <c r="W147" s="60" t="e">
        <f t="shared" si="95"/>
        <v>#REF!</v>
      </c>
      <c r="X147" s="60" t="e">
        <f t="shared" si="95"/>
        <v>#REF!</v>
      </c>
      <c r="Y147" s="60" t="e">
        <f t="shared" si="95"/>
        <v>#REF!</v>
      </c>
      <c r="Z147" s="60" t="e">
        <f t="shared" si="95"/>
        <v>#REF!</v>
      </c>
      <c r="AA147" s="60" t="e">
        <f t="shared" si="95"/>
        <v>#REF!</v>
      </c>
      <c r="AB147" s="60" t="e">
        <f t="shared" si="95"/>
        <v>#REF!</v>
      </c>
      <c r="AC147" s="60" t="e">
        <f t="shared" si="95"/>
        <v>#REF!</v>
      </c>
      <c r="AD147" s="60" t="e">
        <f t="shared" si="95"/>
        <v>#REF!</v>
      </c>
      <c r="AE147" s="60" t="e">
        <f t="shared" si="95"/>
        <v>#REF!</v>
      </c>
      <c r="AF147" s="60" t="e">
        <f t="shared" si="95"/>
        <v>#REF!</v>
      </c>
      <c r="AG147" s="69" t="e">
        <f t="shared" si="95"/>
        <v>#REF!</v>
      </c>
      <c r="AH147" s="70" t="e">
        <f t="shared" si="95"/>
        <v>#REF!</v>
      </c>
      <c r="AI147" s="70" t="e">
        <f t="shared" si="95"/>
        <v>#REF!</v>
      </c>
      <c r="AJ147" s="70" t="e">
        <f t="shared" si="95"/>
        <v>#REF!</v>
      </c>
      <c r="AK147" s="36"/>
      <c r="AL147" s="228"/>
      <c r="AM147" s="229"/>
      <c r="AN147" s="2"/>
      <c r="AO147" t="s">
        <v>220</v>
      </c>
      <c r="AP147" t="s">
        <v>221</v>
      </c>
      <c r="AZ147" s="65">
        <f>SUM(AZ6:AZ146)</f>
        <v>133405</v>
      </c>
      <c r="BA147" s="65" t="e">
        <f t="shared" ref="BA147:BK147" si="96">SUM(BA5:BA146)</f>
        <v>#REF!</v>
      </c>
      <c r="BB147" s="65" t="e">
        <f t="shared" si="96"/>
        <v>#REF!</v>
      </c>
      <c r="BC147" s="65" t="e">
        <f t="shared" si="96"/>
        <v>#REF!</v>
      </c>
      <c r="BD147" s="65" t="e">
        <f t="shared" si="96"/>
        <v>#REF!</v>
      </c>
      <c r="BE147" s="65" t="e">
        <f t="shared" si="96"/>
        <v>#REF!</v>
      </c>
      <c r="BF147" s="65" t="e">
        <f t="shared" si="96"/>
        <v>#REF!</v>
      </c>
      <c r="BG147" s="65" t="e">
        <f t="shared" si="96"/>
        <v>#REF!</v>
      </c>
      <c r="BH147" s="65" t="e">
        <f t="shared" si="96"/>
        <v>#REF!</v>
      </c>
      <c r="BI147" s="65" t="e">
        <f t="shared" si="96"/>
        <v>#REF!</v>
      </c>
      <c r="BJ147" s="65" t="e">
        <f t="shared" si="96"/>
        <v>#REF!</v>
      </c>
      <c r="BK147" s="65" t="e">
        <f t="shared" si="96"/>
        <v>#REF!</v>
      </c>
      <c r="BM147" s="65" t="e">
        <f>SUM(BM5:BM146)</f>
        <v>#REF!</v>
      </c>
      <c r="BN147" s="65" t="e">
        <f>SUM(BN5:BN146)</f>
        <v>#REF!</v>
      </c>
      <c r="BO147" s="65">
        <f>SUM(BO5:BO145)</f>
        <v>0</v>
      </c>
      <c r="BP147" s="65" t="e">
        <f t="shared" ref="BP147:CC147" si="97">SUM(BP5:BP146)</f>
        <v>#REF!</v>
      </c>
      <c r="BQ147" s="65" t="e">
        <f t="shared" si="97"/>
        <v>#REF!</v>
      </c>
      <c r="BR147" s="65" t="e">
        <f t="shared" si="97"/>
        <v>#REF!</v>
      </c>
      <c r="BS147" s="65" t="e">
        <f t="shared" si="97"/>
        <v>#REF!</v>
      </c>
      <c r="BT147" s="65" t="e">
        <f t="shared" si="97"/>
        <v>#REF!</v>
      </c>
      <c r="BU147" s="65" t="e">
        <f t="shared" si="97"/>
        <v>#REF!</v>
      </c>
      <c r="BV147" s="65" t="e">
        <f t="shared" si="97"/>
        <v>#REF!</v>
      </c>
      <c r="BW147" s="65" t="e">
        <f t="shared" si="97"/>
        <v>#REF!</v>
      </c>
      <c r="BX147" s="65" t="e">
        <f t="shared" si="97"/>
        <v>#REF!</v>
      </c>
      <c r="BY147" s="65" t="e">
        <f t="shared" si="97"/>
        <v>#REF!</v>
      </c>
      <c r="BZ147" s="65" t="e">
        <f t="shared" si="97"/>
        <v>#REF!</v>
      </c>
      <c r="CA147" s="65" t="e">
        <f t="shared" si="97"/>
        <v>#REF!</v>
      </c>
      <c r="CB147" s="65" t="e">
        <f t="shared" si="97"/>
        <v>#REF!</v>
      </c>
      <c r="CC147" s="65" t="e">
        <f t="shared" si="97"/>
        <v>#REF!</v>
      </c>
      <c r="CD147" s="65"/>
    </row>
    <row r="148" spans="1:82" ht="26.25" customHeight="1" x14ac:dyDescent="0.25">
      <c r="A148" s="53" t="s">
        <v>79</v>
      </c>
      <c r="B148" s="52"/>
      <c r="C148" s="52"/>
      <c r="D148" s="52"/>
      <c r="E148" s="52"/>
      <c r="F148" s="52"/>
      <c r="G148" s="52"/>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230" t="e">
        <f>SUM(AM6:AM146)</f>
        <v>#REF!</v>
      </c>
      <c r="AM148" s="231"/>
      <c r="AN148" s="9"/>
    </row>
    <row r="149" spans="1:82" ht="26.25" customHeight="1" x14ac:dyDescent="0.25">
      <c r="A149" s="111"/>
      <c r="B149" s="112"/>
      <c r="C149" s="112"/>
      <c r="D149" s="112"/>
      <c r="E149" s="112"/>
      <c r="F149" s="112"/>
      <c r="G149" s="112"/>
      <c r="H149" s="111"/>
      <c r="I149" s="111"/>
      <c r="J149" s="111"/>
      <c r="K149" s="111"/>
      <c r="L149" s="111"/>
      <c r="M149" s="111"/>
      <c r="N149" s="111"/>
      <c r="O149" s="111"/>
      <c r="P149" s="111"/>
      <c r="Q149" s="111"/>
      <c r="R149" s="111"/>
      <c r="S149" s="111"/>
      <c r="T149" s="113"/>
      <c r="U149" s="111"/>
      <c r="V149" s="111"/>
      <c r="W149" s="111"/>
      <c r="X149" s="111"/>
      <c r="Y149" s="111"/>
      <c r="Z149" s="111"/>
      <c r="AA149" s="111"/>
      <c r="AB149" s="111"/>
      <c r="AC149" s="111"/>
      <c r="AD149" s="111"/>
      <c r="AE149" s="111"/>
      <c r="AF149" s="111"/>
      <c r="AG149" s="111"/>
      <c r="AH149" s="111"/>
      <c r="AI149" s="111" t="s">
        <v>327</v>
      </c>
      <c r="AJ149" s="111" t="s">
        <v>326</v>
      </c>
      <c r="AK149" s="111" t="s">
        <v>325</v>
      </c>
      <c r="AL149" s="114"/>
      <c r="AM149" s="115"/>
      <c r="AN149" s="9"/>
    </row>
    <row r="150" spans="1:82" ht="57.75" customHeight="1" x14ac:dyDescent="0.25">
      <c r="A150" s="51" t="s">
        <v>63</v>
      </c>
      <c r="B150" s="10">
        <v>225</v>
      </c>
      <c r="C150" s="51" t="s">
        <v>159</v>
      </c>
      <c r="D150" s="11" t="s">
        <v>324</v>
      </c>
      <c r="E150" s="10" t="s">
        <v>160</v>
      </c>
      <c r="F150" s="10"/>
      <c r="G150" s="10"/>
      <c r="H150" s="10"/>
      <c r="I150" s="10"/>
      <c r="J150" s="10"/>
      <c r="K150" s="10"/>
      <c r="L150" s="10"/>
      <c r="M150" s="10"/>
      <c r="N150" s="10"/>
      <c r="O150" s="10"/>
      <c r="P150" s="10"/>
      <c r="Q150" s="10"/>
      <c r="R150" s="10"/>
      <c r="S150" s="10"/>
      <c r="T150" s="12"/>
      <c r="U150" s="10"/>
      <c r="V150" s="10"/>
      <c r="W150" s="10"/>
      <c r="X150" s="10"/>
      <c r="Y150" s="10"/>
      <c r="Z150" s="10"/>
      <c r="AA150" s="10"/>
      <c r="AB150" s="10"/>
      <c r="AC150" s="10"/>
      <c r="AD150" s="10"/>
      <c r="AE150" s="10"/>
      <c r="AF150" s="10"/>
      <c r="AG150" s="10"/>
      <c r="AH150" s="10"/>
      <c r="AI150" s="118"/>
      <c r="AJ150" s="116">
        <v>40000</v>
      </c>
      <c r="AK150" s="10">
        <v>3</v>
      </c>
      <c r="AL150" s="208">
        <f>AJ150*AK150</f>
        <v>120000</v>
      </c>
      <c r="AM150" s="209"/>
      <c r="AN150" s="9"/>
      <c r="AP150" s="65" t="e">
        <f>AP133-AO133</f>
        <v>#REF!</v>
      </c>
      <c r="CD150" s="65"/>
    </row>
    <row r="151" spans="1:82" ht="52.5" customHeight="1" x14ac:dyDescent="0.25">
      <c r="A151" s="51"/>
      <c r="B151" s="10">
        <v>226</v>
      </c>
      <c r="C151" s="51" t="s">
        <v>81</v>
      </c>
      <c r="D151" s="11" t="s">
        <v>158</v>
      </c>
      <c r="E151" s="10" t="s">
        <v>160</v>
      </c>
      <c r="F151" s="10"/>
      <c r="G151" s="10"/>
      <c r="H151" s="10"/>
      <c r="I151" s="10"/>
      <c r="J151" s="10"/>
      <c r="K151" s="10"/>
      <c r="L151" s="10"/>
      <c r="M151" s="10"/>
      <c r="N151" s="10"/>
      <c r="O151" s="10"/>
      <c r="P151" s="10"/>
      <c r="Q151" s="10"/>
      <c r="R151" s="10"/>
      <c r="S151" s="10"/>
      <c r="T151" s="12"/>
      <c r="U151" s="10"/>
      <c r="V151" s="10"/>
      <c r="W151" s="10"/>
      <c r="X151" s="10"/>
      <c r="Y151" s="10"/>
      <c r="Z151" s="10"/>
      <c r="AA151" s="10"/>
      <c r="AB151" s="10"/>
      <c r="AC151" s="10"/>
      <c r="AD151" s="10"/>
      <c r="AE151" s="10"/>
      <c r="AF151" s="10"/>
      <c r="AG151" s="10"/>
      <c r="AH151" s="10"/>
      <c r="AI151" s="117">
        <v>0.05</v>
      </c>
      <c r="AJ151" s="120" t="e">
        <f>AI151*AL148</f>
        <v>#REF!</v>
      </c>
      <c r="AK151" s="10">
        <v>2</v>
      </c>
      <c r="AL151" s="208" t="e">
        <f>AJ151*AK151</f>
        <v>#REF!</v>
      </c>
      <c r="AM151" s="209"/>
      <c r="AN151" s="9"/>
    </row>
    <row r="152" spans="1:82" ht="18" customHeight="1" x14ac:dyDescent="0.25">
      <c r="A152" s="51"/>
      <c r="B152" s="10">
        <v>227</v>
      </c>
      <c r="C152" s="51" t="s">
        <v>206</v>
      </c>
      <c r="D152" s="11"/>
      <c r="E152" s="10" t="s">
        <v>161</v>
      </c>
      <c r="F152" s="10"/>
      <c r="G152" s="10"/>
      <c r="H152" s="10"/>
      <c r="I152" s="10"/>
      <c r="J152" s="10"/>
      <c r="K152" s="10"/>
      <c r="L152" s="10"/>
      <c r="M152" s="10"/>
      <c r="N152" s="10"/>
      <c r="O152" s="10"/>
      <c r="P152" s="10"/>
      <c r="Q152" s="10"/>
      <c r="R152" s="10"/>
      <c r="S152" s="10"/>
      <c r="T152" s="12"/>
      <c r="U152" s="10"/>
      <c r="V152" s="10"/>
      <c r="W152" s="10"/>
      <c r="X152" s="10"/>
      <c r="Y152" s="10"/>
      <c r="Z152" s="10"/>
      <c r="AA152" s="10"/>
      <c r="AB152" s="10"/>
      <c r="AC152" s="10"/>
      <c r="AD152" s="10"/>
      <c r="AE152" s="10"/>
      <c r="AF152" s="10"/>
      <c r="AG152" s="10"/>
      <c r="AH152" s="10"/>
      <c r="AI152" s="119"/>
      <c r="AJ152" s="116">
        <v>270</v>
      </c>
      <c r="AK152" s="10">
        <v>150</v>
      </c>
      <c r="AL152" s="208">
        <f>AJ152*AK152</f>
        <v>40500</v>
      </c>
      <c r="AM152" s="209"/>
      <c r="AN152" s="9"/>
    </row>
    <row r="153" spans="1:82" ht="38.25" customHeight="1" x14ac:dyDescent="0.25">
      <c r="A153" s="51"/>
      <c r="B153" s="10">
        <v>228</v>
      </c>
      <c r="C153" s="51" t="s">
        <v>100</v>
      </c>
      <c r="D153" s="11" t="s">
        <v>101</v>
      </c>
      <c r="E153" s="10" t="s">
        <v>161</v>
      </c>
      <c r="F153" s="10"/>
      <c r="G153" s="10"/>
      <c r="H153" s="10"/>
      <c r="I153" s="10"/>
      <c r="J153" s="10"/>
      <c r="K153" s="10"/>
      <c r="L153" s="10"/>
      <c r="M153" s="10"/>
      <c r="N153" s="10"/>
      <c r="O153" s="10"/>
      <c r="P153" s="10"/>
      <c r="Q153" s="10"/>
      <c r="R153" s="10"/>
      <c r="S153" s="10"/>
      <c r="T153" s="12"/>
      <c r="U153" s="10"/>
      <c r="V153" s="10"/>
      <c r="W153" s="10"/>
      <c r="X153" s="10"/>
      <c r="Y153" s="10"/>
      <c r="Z153" s="10"/>
      <c r="AA153" s="10"/>
      <c r="AB153" s="10"/>
      <c r="AC153" s="10"/>
      <c r="AD153" s="10"/>
      <c r="AE153" s="10"/>
      <c r="AF153" s="10"/>
      <c r="AG153" s="10"/>
      <c r="AH153" s="10"/>
      <c r="AI153" s="119"/>
      <c r="AJ153" s="116">
        <v>700</v>
      </c>
      <c r="AK153" s="10">
        <v>30</v>
      </c>
      <c r="AL153" s="208">
        <f>AJ153*AK153</f>
        <v>21000</v>
      </c>
      <c r="AM153" s="209"/>
    </row>
    <row r="154" spans="1:82" ht="84" customHeight="1" x14ac:dyDescent="0.25">
      <c r="A154" s="55" t="s">
        <v>113</v>
      </c>
      <c r="B154" s="56"/>
      <c r="C154" s="56"/>
      <c r="D154" s="56"/>
      <c r="E154" s="56"/>
      <c r="F154" s="56"/>
      <c r="G154" s="56"/>
      <c r="H154" s="56"/>
      <c r="I154" s="56"/>
      <c r="J154" s="56"/>
      <c r="K154" s="56"/>
      <c r="L154" s="56"/>
      <c r="M154" s="56"/>
      <c r="N154" s="56"/>
      <c r="O154" s="56"/>
      <c r="P154" s="56"/>
      <c r="Q154" s="56"/>
      <c r="R154" s="56"/>
      <c r="S154" s="56"/>
      <c r="T154" s="56"/>
      <c r="U154" s="56"/>
      <c r="V154" s="56"/>
      <c r="W154" s="56"/>
      <c r="X154" s="56"/>
      <c r="Y154" s="56"/>
      <c r="Z154" s="56"/>
      <c r="AA154" s="56"/>
      <c r="AB154" s="56"/>
      <c r="AC154" s="56"/>
      <c r="AD154" s="56"/>
      <c r="AE154" s="56"/>
      <c r="AF154" s="56"/>
      <c r="AG154" s="56"/>
      <c r="AH154" s="56"/>
      <c r="AI154" s="56"/>
      <c r="AJ154" s="56"/>
      <c r="AK154" s="57"/>
      <c r="AL154" s="226" t="e">
        <f>SUM(AL148,AL150:AM153)</f>
        <v>#REF!</v>
      </c>
      <c r="AM154" s="227"/>
      <c r="AO154" s="1"/>
    </row>
    <row r="157" spans="1:82" x14ac:dyDescent="0.35">
      <c r="H157" s="65"/>
    </row>
    <row r="158" spans="1:82" ht="157.5" x14ac:dyDescent="0.5">
      <c r="C158" s="94" t="s">
        <v>253</v>
      </c>
      <c r="F158" s="78"/>
      <c r="G158" s="43"/>
    </row>
    <row r="159" spans="1:82" x14ac:dyDescent="0.35">
      <c r="C159" s="91"/>
      <c r="F159" s="78"/>
      <c r="G159" s="43"/>
    </row>
    <row r="160" spans="1:82" x14ac:dyDescent="0.35">
      <c r="C160" s="91"/>
      <c r="D160" s="92"/>
      <c r="E160" s="93"/>
      <c r="F160" s="78"/>
      <c r="G160" s="43"/>
    </row>
    <row r="161" spans="3:7" x14ac:dyDescent="0.35">
      <c r="C161" s="91"/>
      <c r="F161" s="78"/>
      <c r="G161" s="43"/>
    </row>
    <row r="162" spans="3:7" x14ac:dyDescent="0.35">
      <c r="F162" s="78"/>
      <c r="G162" s="43"/>
    </row>
    <row r="163" spans="3:7" x14ac:dyDescent="0.35">
      <c r="C163" s="91"/>
      <c r="D163" s="92"/>
      <c r="F163" s="78"/>
      <c r="G163" s="43"/>
    </row>
    <row r="164" spans="3:7" x14ac:dyDescent="0.35">
      <c r="C164" s="91"/>
      <c r="F164" s="78"/>
      <c r="G164" s="43"/>
    </row>
    <row r="165" spans="3:7" x14ac:dyDescent="0.35">
      <c r="C165" s="91"/>
      <c r="F165" s="78"/>
      <c r="G165" s="43"/>
    </row>
    <row r="166" spans="3:7" x14ac:dyDescent="0.35">
      <c r="C166" s="91"/>
      <c r="F166" s="78"/>
      <c r="G166" s="43"/>
    </row>
    <row r="167" spans="3:7" x14ac:dyDescent="0.35">
      <c r="C167" s="91"/>
    </row>
    <row r="204" spans="8:8" ht="23.25" x14ac:dyDescent="0.35">
      <c r="H204" s="67"/>
    </row>
    <row r="205" spans="8:8" x14ac:dyDescent="0.35">
      <c r="H205" s="65"/>
    </row>
  </sheetData>
  <sheetProtection formatCells="0" formatColumns="0" formatRows="0" insertColumns="0" insertRows="0" deleteColumns="0" deleteRows="0" sort="0" autoFilter="0"/>
  <protectedRanges>
    <protectedRange sqref="AK152:AK153 AK129:AK147 AZ5:AZ6 BL7 BA6:CC6 F57:AK83 F85:AK109 F111:AK128 F6:AK54 AZ7:BK146 BM7:CC146" name="טווח1"/>
  </protectedRanges>
  <autoFilter ref="A5:CD154"/>
  <mergeCells count="13">
    <mergeCell ref="A31:A32"/>
    <mergeCell ref="AL1:AM3"/>
    <mergeCell ref="C2:D2"/>
    <mergeCell ref="C3:D3"/>
    <mergeCell ref="H4:S4"/>
    <mergeCell ref="T4:AH4"/>
    <mergeCell ref="AL154:AM154"/>
    <mergeCell ref="AL147:AM147"/>
    <mergeCell ref="AL148:AM148"/>
    <mergeCell ref="AL150:AM150"/>
    <mergeCell ref="AL151:AM151"/>
    <mergeCell ref="AL152:AM152"/>
    <mergeCell ref="AL153:AM153"/>
  </mergeCells>
  <pageMargins left="0.25" right="0.25" top="0.75" bottom="0.75" header="0.3" footer="0.3"/>
  <pageSetup paperSize="9" scale="11" fitToHeight="0" orientation="portrait" r:id="rId1"/>
  <headerFooter>
    <oddHeader>&amp;C&amp;P</oddHeader>
  </headerFooter>
  <rowBreaks count="1" manualBreakCount="1">
    <brk id="80" max="35"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7</vt:i4>
      </vt:variant>
    </vt:vector>
  </HeadingPairs>
  <TitlesOfParts>
    <vt:vector size="9" baseType="lpstr">
      <vt:lpstr>תמחור</vt:lpstr>
      <vt:lpstr>תמחור (2)</vt:lpstr>
      <vt:lpstr>תמחור!_Toc116476018</vt:lpstr>
      <vt:lpstr>תמחור!_Toc355018270</vt:lpstr>
      <vt:lpstr>'תמחור (2)'!_Toc355018270</vt:lpstr>
      <vt:lpstr>תמחור!Print_Titles</vt:lpstr>
      <vt:lpstr>'תמחור (2)'!Print_Titles</vt:lpstr>
      <vt:lpstr>תמחור!WPrint_Area_W</vt:lpstr>
      <vt:lpstr>'תמחור (2)'!WPrint_Area_W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creator>-</dc:creator>
  <cp:keywords>נתיבות, מכרז</cp:keywords>
  <cp:lastModifiedBy>-</cp:lastModifiedBy>
  <cp:lastPrinted>2018-09-03T12:56:17Z</cp:lastPrinted>
  <dcterms:created xsi:type="dcterms:W3CDTF">2011-08-18T12:17:16Z</dcterms:created>
  <dcterms:modified xsi:type="dcterms:W3CDTF">2011-08-18T12:17:16Z</dcterms:modified>
</cp:coreProperties>
</file>